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gyo-NAS03\share\共有フォルダ\00_企業誘致課\共有ファイル\工業振興関係(移行先)\082中小企業生産性向上・グリーン設備投資補助金\03_様式集\R5\"/>
    </mc:Choice>
  </mc:AlternateContent>
  <bookViews>
    <workbookView xWindow="0" yWindow="0" windowWidth="20490" windowHeight="6840" tabRatio="500" activeTab="2"/>
  </bookViews>
  <sheets>
    <sheet name="①設備投資前（月別シート）" sheetId="6" r:id="rId1"/>
    <sheet name="②設備投資後（月別シート）" sheetId="7" r:id="rId2"/>
    <sheet name="③計算シート(企業名)" sheetId="5" r:id="rId3"/>
  </sheets>
  <definedNames>
    <definedName name="_xlnm.Print_Area" localSheetId="0">'①設備投資前（月別シート）'!$A$4:$S$33</definedName>
    <definedName name="_xlnm.Print_Area" localSheetId="1">'②設備投資後（月別シート）'!$A$4:$S$33</definedName>
    <definedName name="_xlnm.Print_Area" localSheetId="2">'③計算シート(企業名)'!$A$1:$J$41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2" i="7" l="1"/>
  <c r="Q32" i="7"/>
  <c r="P32" i="7"/>
  <c r="O32" i="7"/>
  <c r="N32" i="7"/>
  <c r="M32" i="7"/>
  <c r="L32" i="7"/>
  <c r="K32" i="7"/>
  <c r="J32" i="7"/>
  <c r="I32" i="7"/>
  <c r="H32" i="7"/>
  <c r="G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R7" i="7"/>
  <c r="R33" i="7" s="1"/>
  <c r="Q7" i="7"/>
  <c r="P7" i="7"/>
  <c r="O7" i="7"/>
  <c r="O33" i="7" s="1"/>
  <c r="N7" i="7"/>
  <c r="N33" i="7" s="1"/>
  <c r="M7" i="7"/>
  <c r="L7" i="7"/>
  <c r="K7" i="7"/>
  <c r="K33" i="7" s="1"/>
  <c r="J7" i="7"/>
  <c r="J33" i="7" s="1"/>
  <c r="I7" i="7"/>
  <c r="H7" i="7"/>
  <c r="G7" i="7"/>
  <c r="G33" i="7" s="1"/>
  <c r="S6" i="7"/>
  <c r="S7" i="7" s="1"/>
  <c r="R32" i="6"/>
  <c r="R33" i="6" s="1"/>
  <c r="Q32" i="6"/>
  <c r="P32" i="6"/>
  <c r="O32" i="6"/>
  <c r="N32" i="6"/>
  <c r="M32" i="6"/>
  <c r="L32" i="6"/>
  <c r="K32" i="6"/>
  <c r="J32" i="6"/>
  <c r="I32" i="6"/>
  <c r="H32" i="6"/>
  <c r="G32" i="6"/>
  <c r="R7" i="6"/>
  <c r="Q7" i="6"/>
  <c r="P7" i="6"/>
  <c r="O7" i="6"/>
  <c r="N7" i="6"/>
  <c r="N33" i="6" s="1"/>
  <c r="M7" i="6"/>
  <c r="L7" i="6"/>
  <c r="K7" i="6"/>
  <c r="J7" i="6"/>
  <c r="J33" i="6" s="1"/>
  <c r="I7" i="6"/>
  <c r="H7" i="6"/>
  <c r="G7" i="6"/>
  <c r="P33" i="7" l="1"/>
  <c r="H33" i="7"/>
  <c r="L33" i="7"/>
  <c r="I33" i="7"/>
  <c r="M33" i="7"/>
  <c r="Q33" i="7"/>
  <c r="O33" i="6"/>
  <c r="H33" i="6"/>
  <c r="P33" i="6"/>
  <c r="K33" i="6"/>
  <c r="L33" i="6"/>
  <c r="I33" i="6"/>
  <c r="M33" i="6"/>
  <c r="Q33" i="6"/>
  <c r="G33" i="6"/>
  <c r="S32" i="7"/>
  <c r="S33" i="7" s="1"/>
  <c r="H30" i="5"/>
  <c r="I30" i="5" s="1"/>
  <c r="J30" i="5" s="1"/>
  <c r="H29" i="5"/>
  <c r="I29" i="5" s="1"/>
  <c r="J29" i="5" s="1"/>
  <c r="H28" i="5"/>
  <c r="I28" i="5" s="1"/>
  <c r="J28" i="5" s="1"/>
  <c r="H27" i="5"/>
  <c r="I27" i="5" s="1"/>
  <c r="J27" i="5" s="1"/>
  <c r="H26" i="5"/>
  <c r="I26" i="5" s="1"/>
  <c r="J26" i="5" s="1"/>
  <c r="H25" i="5"/>
  <c r="I25" i="5" s="1"/>
  <c r="J25" i="5" s="1"/>
  <c r="H24" i="5"/>
  <c r="I24" i="5" s="1"/>
  <c r="J24" i="5" s="1"/>
  <c r="H23" i="5"/>
  <c r="I23" i="5" s="1"/>
  <c r="J23" i="5" s="1"/>
  <c r="H22" i="5"/>
  <c r="I22" i="5" s="1"/>
  <c r="J22" i="5" s="1"/>
  <c r="H21" i="5"/>
  <c r="I21" i="5" s="1"/>
  <c r="J21" i="5" s="1"/>
  <c r="H20" i="5"/>
  <c r="I20" i="5" s="1"/>
  <c r="J20" i="5" s="1"/>
  <c r="H19" i="5"/>
  <c r="I19" i="5" s="1"/>
  <c r="J19" i="5" s="1"/>
  <c r="H18" i="5"/>
  <c r="I18" i="5" s="1"/>
  <c r="J18" i="5" s="1"/>
  <c r="H17" i="5"/>
  <c r="I17" i="5" s="1"/>
  <c r="J17" i="5" s="1"/>
  <c r="H16" i="5"/>
  <c r="I16" i="5" s="1"/>
  <c r="J16" i="5" s="1"/>
  <c r="H14" i="5"/>
  <c r="I14" i="5" s="1"/>
  <c r="J14" i="5" s="1"/>
  <c r="H13" i="5"/>
  <c r="I13" i="5" s="1"/>
  <c r="J13" i="5" s="1"/>
  <c r="H12" i="5"/>
  <c r="I12" i="5" s="1"/>
  <c r="J12" i="5" s="1"/>
  <c r="H11" i="5"/>
  <c r="I11" i="5" s="1"/>
  <c r="J11" i="5" s="1"/>
  <c r="H10" i="5"/>
  <c r="I10" i="5" s="1"/>
  <c r="J10" i="5" s="1"/>
  <c r="H9" i="5"/>
  <c r="I9" i="5" s="1"/>
  <c r="J9" i="5" s="1"/>
  <c r="H8" i="5"/>
  <c r="I8" i="5" s="1"/>
  <c r="J8" i="5" s="1"/>
  <c r="H7" i="5"/>
  <c r="I7" i="5" s="1"/>
  <c r="J7" i="5" s="1"/>
  <c r="H5" i="5"/>
  <c r="D27" i="5"/>
  <c r="D19" i="5"/>
  <c r="H15" i="5"/>
  <c r="I15" i="5" s="1"/>
  <c r="J15" i="5" s="1"/>
  <c r="S31" i="6"/>
  <c r="D30" i="5" s="1"/>
  <c r="S30" i="6"/>
  <c r="D29" i="5" s="1"/>
  <c r="S29" i="6"/>
  <c r="D28" i="5" s="1"/>
  <c r="S28" i="6"/>
  <c r="S27" i="6"/>
  <c r="D26" i="5" s="1"/>
  <c r="S26" i="6"/>
  <c r="D25" i="5" s="1"/>
  <c r="S25" i="6"/>
  <c r="D24" i="5" s="1"/>
  <c r="S24" i="6"/>
  <c r="D23" i="5" s="1"/>
  <c r="S23" i="6"/>
  <c r="D22" i="5" s="1"/>
  <c r="S22" i="6"/>
  <c r="D21" i="5" s="1"/>
  <c r="S21" i="6"/>
  <c r="D20" i="5" s="1"/>
  <c r="S20" i="6"/>
  <c r="S19" i="6"/>
  <c r="D18" i="5" s="1"/>
  <c r="S18" i="6"/>
  <c r="D17" i="5" s="1"/>
  <c r="S17" i="6"/>
  <c r="D16" i="5" s="1"/>
  <c r="S16" i="6"/>
  <c r="D15" i="5" s="1"/>
  <c r="S15" i="6"/>
  <c r="D14" i="5" s="1"/>
  <c r="S14" i="6"/>
  <c r="D13" i="5" s="1"/>
  <c r="S13" i="6"/>
  <c r="D12" i="5" s="1"/>
  <c r="S12" i="6"/>
  <c r="D11" i="5" s="1"/>
  <c r="S11" i="6"/>
  <c r="D10" i="5" s="1"/>
  <c r="S10" i="6"/>
  <c r="D9" i="5" s="1"/>
  <c r="S9" i="6"/>
  <c r="S8" i="6"/>
  <c r="D7" i="5" s="1"/>
  <c r="S6" i="6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6" i="7"/>
  <c r="E7" i="7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6" i="6"/>
  <c r="E7" i="6" s="1"/>
  <c r="D5" i="5" l="1"/>
  <c r="S7" i="6"/>
  <c r="F11" i="5"/>
  <c r="E11" i="5"/>
  <c r="F12" i="5"/>
  <c r="E12" i="5"/>
  <c r="F9" i="5"/>
  <c r="E9" i="5"/>
  <c r="F13" i="5"/>
  <c r="E13" i="5"/>
  <c r="F17" i="5"/>
  <c r="E17" i="5"/>
  <c r="F21" i="5"/>
  <c r="E21" i="5"/>
  <c r="F25" i="5"/>
  <c r="E25" i="5"/>
  <c r="F29" i="5"/>
  <c r="E29" i="5"/>
  <c r="F10" i="5"/>
  <c r="E10" i="5"/>
  <c r="F14" i="5"/>
  <c r="E14" i="5"/>
  <c r="F18" i="5"/>
  <c r="E18" i="5"/>
  <c r="F22" i="5"/>
  <c r="E22" i="5"/>
  <c r="F26" i="5"/>
  <c r="E26" i="5"/>
  <c r="F30" i="5"/>
  <c r="E30" i="5"/>
  <c r="F19" i="5"/>
  <c r="E19" i="5"/>
  <c r="F23" i="5"/>
  <c r="E23" i="5"/>
  <c r="F20" i="5"/>
  <c r="E20" i="5"/>
  <c r="F24" i="5"/>
  <c r="E24" i="5"/>
  <c r="S32" i="6"/>
  <c r="S33" i="6" s="1"/>
  <c r="D8" i="5"/>
  <c r="F27" i="5"/>
  <c r="E27" i="5"/>
  <c r="F16" i="5"/>
  <c r="E16" i="5"/>
  <c r="F28" i="5"/>
  <c r="E28" i="5"/>
  <c r="F7" i="5"/>
  <c r="E7" i="5"/>
  <c r="I5" i="5"/>
  <c r="J5" i="5"/>
  <c r="E5" i="5"/>
  <c r="E6" i="5" s="1"/>
  <c r="F5" i="5"/>
  <c r="E15" i="5"/>
  <c r="F15" i="5"/>
  <c r="F32" i="7"/>
  <c r="E32" i="7"/>
  <c r="E33" i="7" s="1"/>
  <c r="F6" i="7"/>
  <c r="F7" i="7" s="1"/>
  <c r="F32" i="6"/>
  <c r="E32" i="6"/>
  <c r="E33" i="6" s="1"/>
  <c r="F6" i="6"/>
  <c r="F7" i="6" s="1"/>
  <c r="F33" i="7" l="1"/>
  <c r="F8" i="5"/>
  <c r="E8" i="5"/>
  <c r="E31" i="5" s="1"/>
  <c r="E32" i="5" s="1"/>
  <c r="F33" i="6"/>
  <c r="I6" i="5"/>
  <c r="J6" i="5"/>
  <c r="J31" i="5"/>
  <c r="F31" i="5"/>
  <c r="I31" i="5"/>
  <c r="F6" i="5"/>
  <c r="J32" i="5" l="1"/>
  <c r="I32" i="5"/>
  <c r="D36" i="5" s="1"/>
  <c r="F32" i="5"/>
  <c r="D38" i="5" l="1"/>
</calcChain>
</file>

<file path=xl/comments1.xml><?xml version="1.0" encoding="utf-8"?>
<comments xmlns="http://schemas.openxmlformats.org/spreadsheetml/2006/main">
  <authors>
    <author>新潟市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緑色セルへ数値を入力すると自動的に省エネ効果及びCO2排出量削減効果が算出されます。</t>
        </r>
      </text>
    </comment>
  </commentList>
</comments>
</file>

<file path=xl/sharedStrings.xml><?xml version="1.0" encoding="utf-8"?>
<sst xmlns="http://schemas.openxmlformats.org/spreadsheetml/2006/main" count="252" uniqueCount="68">
  <si>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</si>
  <si>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</si>
  <si>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</si>
  <si>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</si>
  <si>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</si>
  <si>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</si>
  <si>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</si>
  <si>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</si>
  <si>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</si>
  <si>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</si>
  <si>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</si>
  <si>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エネルギーの種類</t>
    <rPh sb="6" eb="8">
      <t>シュルイ</t>
    </rPh>
    <phoneticPr fontId="5"/>
  </si>
  <si>
    <t>単位</t>
    <rPh sb="0" eb="2">
      <t>タンイ</t>
    </rPh>
    <phoneticPr fontId="5"/>
  </si>
  <si>
    <t>設備投資前</t>
    <rPh sb="0" eb="2">
      <t>セツビ</t>
    </rPh>
    <rPh sb="2" eb="4">
      <t>トウシ</t>
    </rPh>
    <rPh sb="4" eb="5">
      <t>マエ</t>
    </rPh>
    <phoneticPr fontId="5"/>
  </si>
  <si>
    <t>設備投資後</t>
    <rPh sb="0" eb="2">
      <t>セツビ</t>
    </rPh>
    <rPh sb="2" eb="4">
      <t>トウシ</t>
    </rPh>
    <rPh sb="4" eb="5">
      <t>ゴ</t>
    </rPh>
    <phoneticPr fontId="5"/>
  </si>
  <si>
    <t>単位発熱量</t>
    <rPh sb="0" eb="2">
      <t>タンイ</t>
    </rPh>
    <rPh sb="2" eb="4">
      <t>ハツネツ</t>
    </rPh>
    <rPh sb="4" eb="5">
      <t>リョウ</t>
    </rPh>
    <phoneticPr fontId="5"/>
  </si>
  <si>
    <t>排出係数</t>
    <rPh sb="0" eb="2">
      <t>ハイシュツ</t>
    </rPh>
    <rPh sb="2" eb="4">
      <t>ケイスウ</t>
    </rPh>
    <phoneticPr fontId="5"/>
  </si>
  <si>
    <t>原料炭</t>
    <rPh sb="0" eb="2">
      <t>ゲンリョウ</t>
    </rPh>
    <rPh sb="2" eb="3">
      <t>スミ</t>
    </rPh>
    <phoneticPr fontId="5"/>
  </si>
  <si>
    <t>一般炭</t>
    <rPh sb="0" eb="2">
      <t>イッパン</t>
    </rPh>
    <rPh sb="2" eb="3">
      <t>スミ</t>
    </rPh>
    <phoneticPr fontId="5"/>
  </si>
  <si>
    <t>無煙炭</t>
    <rPh sb="0" eb="2">
      <t>ムエン</t>
    </rPh>
    <rPh sb="2" eb="3">
      <t>スミ</t>
    </rPh>
    <phoneticPr fontId="5"/>
  </si>
  <si>
    <t>コークス</t>
    <phoneticPr fontId="5"/>
  </si>
  <si>
    <t>石油コークス</t>
    <rPh sb="0" eb="2">
      <t>セキユ</t>
    </rPh>
    <phoneticPr fontId="5"/>
  </si>
  <si>
    <t>コールタール</t>
    <phoneticPr fontId="5"/>
  </si>
  <si>
    <t>石油アスファルト</t>
    <rPh sb="0" eb="2">
      <t>セキユ</t>
    </rPh>
    <phoneticPr fontId="5"/>
  </si>
  <si>
    <t>コンデンセート</t>
    <phoneticPr fontId="5"/>
  </si>
  <si>
    <t>原油（コンデンセートを除く）</t>
    <rPh sb="0" eb="2">
      <t>ゲンユ</t>
    </rPh>
    <rPh sb="11" eb="12">
      <t>ノゾ</t>
    </rPh>
    <phoneticPr fontId="5"/>
  </si>
  <si>
    <t>ガソリン</t>
    <phoneticPr fontId="5"/>
  </si>
  <si>
    <t>ナフサ</t>
    <phoneticPr fontId="5"/>
  </si>
  <si>
    <t>ジェット燃料油</t>
    <rPh sb="4" eb="6">
      <t>ネンリョウ</t>
    </rPh>
    <rPh sb="6" eb="7">
      <t>アブラ</t>
    </rPh>
    <phoneticPr fontId="5"/>
  </si>
  <si>
    <t>灯油</t>
    <rPh sb="0" eb="2">
      <t>トウユ</t>
    </rPh>
    <phoneticPr fontId="5"/>
  </si>
  <si>
    <t>軽油</t>
    <rPh sb="0" eb="2">
      <t>ケイユ</t>
    </rPh>
    <phoneticPr fontId="5"/>
  </si>
  <si>
    <t>Ａ重油</t>
    <rPh sb="1" eb="3">
      <t>ジュウユ</t>
    </rPh>
    <phoneticPr fontId="5"/>
  </si>
  <si>
    <t>Ｂ・Ｃ重油</t>
    <rPh sb="3" eb="5">
      <t>ジュウユ</t>
    </rPh>
    <phoneticPr fontId="5"/>
  </si>
  <si>
    <t>液化天然ガス(ＬＮＧ）</t>
    <rPh sb="0" eb="2">
      <t>エキカ</t>
    </rPh>
    <rPh sb="2" eb="4">
      <t>テンネン</t>
    </rPh>
    <phoneticPr fontId="5"/>
  </si>
  <si>
    <t>天然ガス（ＬＮＧを除く）</t>
    <rPh sb="0" eb="2">
      <t>テンネン</t>
    </rPh>
    <rPh sb="9" eb="10">
      <t>ノゾ</t>
    </rPh>
    <phoneticPr fontId="5"/>
  </si>
  <si>
    <t>コークス炉ガス</t>
    <rPh sb="4" eb="5">
      <t>ロ</t>
    </rPh>
    <phoneticPr fontId="5"/>
  </si>
  <si>
    <t>高炉ガス</t>
    <rPh sb="0" eb="2">
      <t>コウロ</t>
    </rPh>
    <phoneticPr fontId="5"/>
  </si>
  <si>
    <t>転炉ガス</t>
    <rPh sb="0" eb="2">
      <t>テンロ</t>
    </rPh>
    <phoneticPr fontId="5"/>
  </si>
  <si>
    <t>都市ガス</t>
    <rPh sb="0" eb="2">
      <t>トシ</t>
    </rPh>
    <phoneticPr fontId="5"/>
  </si>
  <si>
    <t>電気</t>
    <rPh sb="0" eb="2">
      <t>デンキ</t>
    </rPh>
    <phoneticPr fontId="5"/>
  </si>
  <si>
    <t>小計（①）</t>
    <rPh sb="0" eb="2">
      <t>ショウケイ</t>
    </rPh>
    <phoneticPr fontId="5"/>
  </si>
  <si>
    <t>小計（②）</t>
    <rPh sb="0" eb="2">
      <t>ショウケイ</t>
    </rPh>
    <phoneticPr fontId="5"/>
  </si>
  <si>
    <t>合計（③）</t>
    <rPh sb="0" eb="2">
      <t>ゴウケイ</t>
    </rPh>
    <phoneticPr fontId="5"/>
  </si>
  <si>
    <t>GJ/t</t>
    <phoneticPr fontId="5"/>
  </si>
  <si>
    <t>GJ/kl</t>
    <phoneticPr fontId="5"/>
  </si>
  <si>
    <t>GJ/1,000N㎥</t>
    <phoneticPr fontId="5"/>
  </si>
  <si>
    <t>液化石油ガス（ＬＰＧ）</t>
    <rPh sb="0" eb="2">
      <t>エキカ</t>
    </rPh>
    <rPh sb="2" eb="4">
      <t>セキユ</t>
    </rPh>
    <phoneticPr fontId="5"/>
  </si>
  <si>
    <t>石油系炭化水素ガス</t>
    <rPh sb="0" eb="2">
      <t>セキユ</t>
    </rPh>
    <rPh sb="2" eb="3">
      <t>ケイ</t>
    </rPh>
    <rPh sb="3" eb="5">
      <t>タンカ</t>
    </rPh>
    <rPh sb="5" eb="7">
      <t>スイソ</t>
    </rPh>
    <phoneticPr fontId="5"/>
  </si>
  <si>
    <t>CO2排出量(t)</t>
    <rPh sb="3" eb="5">
      <t>ハイシュツ</t>
    </rPh>
    <rPh sb="5" eb="6">
      <t>リョウ</t>
    </rPh>
    <phoneticPr fontId="5"/>
  </si>
  <si>
    <t>千kwh</t>
    <rPh sb="0" eb="1">
      <t>セン</t>
    </rPh>
    <phoneticPr fontId="5"/>
  </si>
  <si>
    <t>原油換算
エネルギー
使用量(GJ)</t>
    <rPh sb="0" eb="2">
      <t>ゲンユ</t>
    </rPh>
    <rPh sb="2" eb="4">
      <t>カンザン</t>
    </rPh>
    <rPh sb="11" eb="14">
      <t>シヨウリョウ</t>
    </rPh>
    <phoneticPr fontId="5"/>
  </si>
  <si>
    <t>数値※</t>
    <rPh sb="0" eb="2">
      <t>スウチ</t>
    </rPh>
    <phoneticPr fontId="5"/>
  </si>
  <si>
    <t>※「数値」・・・電気の場合　「消費電力(W)×時間(h)/1,000」</t>
    <rPh sb="2" eb="4">
      <t>スウチ</t>
    </rPh>
    <rPh sb="8" eb="10">
      <t>デンキ</t>
    </rPh>
    <rPh sb="11" eb="13">
      <t>バアイ</t>
    </rPh>
    <rPh sb="15" eb="17">
      <t>ショウヒ</t>
    </rPh>
    <rPh sb="17" eb="19">
      <t>デンリョク</t>
    </rPh>
    <rPh sb="23" eb="25">
      <t>ジカン</t>
    </rPh>
    <phoneticPr fontId="5"/>
  </si>
  <si>
    <t>　　　　　・・・燃料の場合　「消費燃料(l)×時間(h)/1,000」</t>
    <rPh sb="8" eb="10">
      <t>ネンリョウ</t>
    </rPh>
    <rPh sb="17" eb="19">
      <t>ネンリョウ</t>
    </rPh>
    <phoneticPr fontId="5"/>
  </si>
  <si>
    <t>4月</t>
    <rPh sb="1" eb="2">
      <t>ガツ</t>
    </rPh>
    <phoneticPr fontId="5"/>
  </si>
  <si>
    <t>合計</t>
    <rPh sb="0" eb="2">
      <t>ゴウケイ</t>
    </rPh>
    <phoneticPr fontId="5"/>
  </si>
  <si>
    <t>＜省エネ効果・CO2排出量削減効果　計算シート＞</t>
    <rPh sb="13" eb="15">
      <t>サクゲン</t>
    </rPh>
    <rPh sb="15" eb="17">
      <t>コウカ</t>
    </rPh>
    <phoneticPr fontId="5"/>
  </si>
  <si>
    <t>原油換算
係数(kl/GJ)</t>
    <rPh sb="0" eb="2">
      <t>ゲンユ</t>
    </rPh>
    <rPh sb="2" eb="4">
      <t>カンザン</t>
    </rPh>
    <rPh sb="5" eb="7">
      <t>ケイスウ</t>
    </rPh>
    <phoneticPr fontId="5"/>
  </si>
  <si>
    <t>原油換算
エネルギー
使用量(kl)</t>
    <rPh sb="0" eb="2">
      <t>ゲンユ</t>
    </rPh>
    <rPh sb="2" eb="4">
      <t>カンザン</t>
    </rPh>
    <rPh sb="11" eb="14">
      <t>シヨウリョウ</t>
    </rPh>
    <phoneticPr fontId="5"/>
  </si>
  <si>
    <t>法人名</t>
    <rPh sb="0" eb="2">
      <t>ホウジン</t>
    </rPh>
    <rPh sb="2" eb="3">
      <t>メイ</t>
    </rPh>
    <phoneticPr fontId="5"/>
  </si>
  <si>
    <t>□ 省エネ効果【(E33-I33)/E33】　　　⇒</t>
    <phoneticPr fontId="5"/>
  </si>
  <si>
    <t>□ CO2排出量削減効果【(F33-J33)/F33】　⇒</t>
    <phoneticPr fontId="5"/>
  </si>
  <si>
    <t>化石
燃料</t>
    <rPh sb="0" eb="2">
      <t>カセキ</t>
    </rPh>
    <rPh sb="3" eb="4">
      <t>ネン</t>
    </rPh>
    <rPh sb="4" eb="5">
      <t>リョウ</t>
    </rPh>
    <phoneticPr fontId="5"/>
  </si>
  <si>
    <t>　　　いずれか数値が高い方を選択する。</t>
    <rPh sb="7" eb="9">
      <t>スウチ</t>
    </rPh>
    <rPh sb="10" eb="11">
      <t>タカ</t>
    </rPh>
    <rPh sb="12" eb="13">
      <t>ホウ</t>
    </rPh>
    <rPh sb="14" eb="16">
      <t>センタク</t>
    </rPh>
    <phoneticPr fontId="5"/>
  </si>
  <si>
    <t>○○○○</t>
    <phoneticPr fontId="5"/>
  </si>
  <si>
    <t>化石燃料</t>
    <rPh sb="0" eb="2">
      <t>カセキ</t>
    </rPh>
    <rPh sb="2" eb="3">
      <t>ネン</t>
    </rPh>
    <rPh sb="3" eb="4">
      <t>リョウ</t>
    </rPh>
    <phoneticPr fontId="5"/>
  </si>
  <si>
    <t>□ 生産設備で使用するエネルギーを化石燃料から電気へ変換するもの</t>
    <rPh sb="2" eb="4">
      <t>セイサン</t>
    </rPh>
    <rPh sb="4" eb="6">
      <t>セツビ</t>
    </rPh>
    <rPh sb="7" eb="9">
      <t>シヨウ</t>
    </rPh>
    <rPh sb="17" eb="19">
      <t>カセキ</t>
    </rPh>
    <rPh sb="19" eb="21">
      <t>ネンリョウ</t>
    </rPh>
    <rPh sb="23" eb="25">
      <t>デンキ</t>
    </rPh>
    <rPh sb="26" eb="28">
      <t>ヘンカン</t>
    </rPh>
    <phoneticPr fontId="5"/>
  </si>
  <si>
    <t>（設備投資前に化石燃料を使用した生産設備　⇒　全て電気を使用した生産設備の場合に限る）</t>
    <rPh sb="16" eb="18">
      <t>セイサン</t>
    </rPh>
    <rPh sb="18" eb="20">
      <t>セツビ</t>
    </rPh>
    <rPh sb="23" eb="24">
      <t>スベ</t>
    </rPh>
    <rPh sb="28" eb="30">
      <t>シヨウ</t>
    </rPh>
    <rPh sb="32" eb="34">
      <t>セイサン</t>
    </rPh>
    <rPh sb="34" eb="36">
      <t>セツビ</t>
    </rPh>
    <rPh sb="37" eb="39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</si>
</sst>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0_ ;_ * \-#,##0.00_ ;_ * &quot;-&quot;_ ;_ @_ "/>
  </numFmts>
  <fonts count="14">
    <font>
      <sz val="11"/>
      <color rgb="FF000000"/>
      <name val="ＭＳ Ｐゴシック"/>
      <family val="2"/>
      <charset val="128"/>
    </font>
    <font>
      <sz val="10"/>
      <name val="Arial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2"/>
      <charset val="128"/>
    </font>
    <font>
      <sz val="14"/>
      <color rgb="FF0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Border="0" applyAlignment="0" applyProtection="0"/>
    <xf numFmtId="9" fontId="1" fillId="0" borderId="0" applyBorder="0" applyAlignment="0" applyProtection="0"/>
    <xf numFmtId="0" fontId="2" fillId="0" borderId="1">
      <alignment horizontal="center" vertical="center"/>
    </xf>
    <xf numFmtId="38" fontId="4" fillId="0" borderId="0" applyBorder="0" applyProtection="0">
      <alignment vertical="center"/>
    </xf>
    <xf numFmtId="0" fontId="3" fillId="0" borderId="0">
      <alignment vertical="center"/>
    </xf>
    <xf numFmtId="38" fontId="4" fillId="0" borderId="0" applyBorder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8" xfId="0" applyFont="1" applyBorder="1">
      <alignment vertical="center"/>
    </xf>
    <xf numFmtId="41" fontId="7" fillId="0" borderId="23" xfId="1" applyFont="1" applyBorder="1" applyAlignment="1">
      <alignment vertical="center"/>
    </xf>
    <xf numFmtId="41" fontId="7" fillId="0" borderId="11" xfId="1" applyFont="1" applyBorder="1" applyAlignment="1">
      <alignment vertical="center"/>
    </xf>
    <xf numFmtId="0" fontId="6" fillId="4" borderId="11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12" xfId="0" applyFont="1" applyBorder="1">
      <alignment vertical="center"/>
    </xf>
    <xf numFmtId="41" fontId="7" fillId="0" borderId="14" xfId="1" applyFont="1" applyBorder="1" applyAlignment="1">
      <alignment vertical="center"/>
    </xf>
    <xf numFmtId="41" fontId="7" fillId="0" borderId="4" xfId="1" applyFont="1" applyBorder="1" applyAlignment="1">
      <alignment vertical="center"/>
    </xf>
    <xf numFmtId="0" fontId="8" fillId="4" borderId="4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7" fillId="6" borderId="22" xfId="1" applyFont="1" applyFill="1" applyBorder="1" applyAlignment="1">
      <alignment vertical="center"/>
    </xf>
    <xf numFmtId="41" fontId="7" fillId="6" borderId="24" xfId="1" applyFont="1" applyFill="1" applyBorder="1" applyAlignment="1">
      <alignment vertical="center"/>
    </xf>
    <xf numFmtId="41" fontId="7" fillId="6" borderId="5" xfId="1" applyFont="1" applyFill="1" applyBorder="1" applyAlignment="1">
      <alignment vertical="center"/>
    </xf>
    <xf numFmtId="41" fontId="7" fillId="6" borderId="6" xfId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1" fontId="7" fillId="0" borderId="8" xfId="1" applyFont="1" applyBorder="1" applyAlignment="1">
      <alignment vertical="center"/>
    </xf>
    <xf numFmtId="41" fontId="7" fillId="0" borderId="12" xfId="1" applyFont="1" applyBorder="1" applyAlignment="1">
      <alignment vertical="center"/>
    </xf>
    <xf numFmtId="0" fontId="0" fillId="0" borderId="0" xfId="0" applyAlignment="1">
      <alignment horizontal="center" vertical="center"/>
    </xf>
    <xf numFmtId="10" fontId="7" fillId="0" borderId="32" xfId="2" applyNumberFormat="1" applyFont="1" applyBorder="1" applyAlignment="1">
      <alignment vertical="center"/>
    </xf>
    <xf numFmtId="0" fontId="6" fillId="0" borderId="11" xfId="0" applyFont="1" applyFill="1" applyBorder="1">
      <alignment vertical="center"/>
    </xf>
    <xf numFmtId="41" fontId="7" fillId="0" borderId="17" xfId="1" applyFont="1" applyFill="1" applyBorder="1" applyAlignment="1">
      <alignment vertical="center"/>
    </xf>
    <xf numFmtId="41" fontId="7" fillId="0" borderId="11" xfId="1" applyFont="1" applyFill="1" applyBorder="1" applyAlignment="1">
      <alignment vertical="center"/>
    </xf>
    <xf numFmtId="41" fontId="7" fillId="0" borderId="8" xfId="1" applyFont="1" applyFill="1" applyBorder="1" applyAlignment="1">
      <alignment vertical="center"/>
    </xf>
    <xf numFmtId="0" fontId="8" fillId="0" borderId="4" xfId="0" applyFont="1" applyFill="1" applyBorder="1">
      <alignment vertical="center"/>
    </xf>
    <xf numFmtId="41" fontId="9" fillId="0" borderId="11" xfId="1" applyFont="1" applyFill="1" applyBorder="1" applyAlignment="1">
      <alignment vertical="center"/>
    </xf>
    <xf numFmtId="41" fontId="9" fillId="0" borderId="4" xfId="1" applyFont="1" applyFill="1" applyBorder="1" applyAlignment="1">
      <alignment vertical="center"/>
    </xf>
    <xf numFmtId="0" fontId="0" fillId="0" borderId="0" xfId="0" applyFill="1">
      <alignment vertical="center"/>
    </xf>
    <xf numFmtId="10" fontId="7" fillId="3" borderId="22" xfId="2" applyNumberFormat="1" applyFont="1" applyFill="1" applyBorder="1" applyAlignment="1">
      <alignment vertical="center"/>
    </xf>
    <xf numFmtId="0" fontId="6" fillId="0" borderId="4" xfId="0" applyFont="1" applyFill="1" applyBorder="1">
      <alignment vertical="center"/>
    </xf>
    <xf numFmtId="41" fontId="7" fillId="0" borderId="4" xfId="1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176" fontId="7" fillId="4" borderId="17" xfId="1" applyNumberFormat="1" applyFont="1" applyFill="1" applyBorder="1" applyAlignment="1">
      <alignment vertical="center"/>
    </xf>
    <xf numFmtId="176" fontId="7" fillId="3" borderId="4" xfId="1" applyNumberFormat="1" applyFont="1" applyFill="1" applyBorder="1" applyAlignment="1">
      <alignment vertical="center"/>
    </xf>
    <xf numFmtId="176" fontId="7" fillId="5" borderId="10" xfId="1" applyNumberFormat="1" applyFont="1" applyFill="1" applyBorder="1" applyAlignment="1">
      <alignment vertical="center"/>
    </xf>
    <xf numFmtId="176" fontId="0" fillId="5" borderId="11" xfId="0" applyNumberFormat="1" applyFill="1" applyBorder="1">
      <alignment vertical="center"/>
    </xf>
    <xf numFmtId="176" fontId="0" fillId="5" borderId="29" xfId="0" applyNumberFormat="1" applyFill="1" applyBorder="1">
      <alignment vertical="center"/>
    </xf>
    <xf numFmtId="176" fontId="0" fillId="0" borderId="23" xfId="0" applyNumberFormat="1" applyBorder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0" fillId="0" borderId="4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7" fillId="5" borderId="19" xfId="1" applyNumberFormat="1" applyFont="1" applyFill="1" applyBorder="1" applyAlignment="1">
      <alignment vertical="center"/>
    </xf>
    <xf numFmtId="176" fontId="0" fillId="5" borderId="4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7" fillId="5" borderId="20" xfId="1" applyNumberFormat="1" applyFont="1" applyFill="1" applyBorder="1" applyAlignment="1">
      <alignment vertical="center"/>
    </xf>
    <xf numFmtId="176" fontId="0" fillId="5" borderId="2" xfId="0" applyNumberFormat="1" applyFill="1" applyBorder="1">
      <alignment vertical="center"/>
    </xf>
    <xf numFmtId="176" fontId="0" fillId="5" borderId="3" xfId="0" applyNumberFormat="1" applyFill="1" applyBorder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0" fillId="0" borderId="11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0" fillId="0" borderId="12" xfId="0" applyNumberForma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41" fontId="7" fillId="0" borderId="24" xfId="1" applyNumberFormat="1" applyFont="1" applyFill="1" applyBorder="1" applyAlignment="1">
      <alignment vertical="center"/>
    </xf>
    <xf numFmtId="41" fontId="7" fillId="0" borderId="14" xfId="1" applyNumberFormat="1" applyFont="1" applyBorder="1" applyAlignment="1">
      <alignment vertical="center"/>
    </xf>
    <xf numFmtId="41" fontId="7" fillId="0" borderId="4" xfId="1" applyNumberFormat="1" applyFont="1" applyBorder="1" applyAlignment="1">
      <alignment vertical="center"/>
    </xf>
    <xf numFmtId="41" fontId="7" fillId="0" borderId="5" xfId="1" applyNumberFormat="1" applyFont="1" applyFill="1" applyBorder="1" applyAlignment="1">
      <alignment vertical="center"/>
    </xf>
    <xf numFmtId="41" fontId="7" fillId="0" borderId="6" xfId="1" applyNumberFormat="1" applyFont="1" applyFill="1" applyBorder="1" applyAlignment="1">
      <alignment vertical="center"/>
    </xf>
    <xf numFmtId="41" fontId="9" fillId="4" borderId="11" xfId="1" applyNumberFormat="1" applyFont="1" applyFill="1" applyBorder="1" applyAlignment="1">
      <alignment vertical="center"/>
    </xf>
    <xf numFmtId="176" fontId="7" fillId="0" borderId="22" xfId="1" applyNumberFormat="1" applyFont="1" applyFill="1" applyBorder="1" applyAlignment="1">
      <alignment vertical="center"/>
    </xf>
    <xf numFmtId="176" fontId="7" fillId="0" borderId="23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176" fontId="7" fillId="4" borderId="11" xfId="1" applyNumberFormat="1" applyFont="1" applyFill="1" applyBorder="1" applyAlignment="1">
      <alignment vertical="center"/>
    </xf>
    <xf numFmtId="176" fontId="9" fillId="4" borderId="4" xfId="1" applyNumberFormat="1" applyFont="1" applyFill="1" applyBorder="1" applyAlignment="1">
      <alignment vertical="center"/>
    </xf>
    <xf numFmtId="176" fontId="8" fillId="4" borderId="4" xfId="0" applyNumberFormat="1" applyFont="1" applyFill="1" applyBorder="1">
      <alignment vertical="center"/>
    </xf>
    <xf numFmtId="176" fontId="9" fillId="4" borderId="11" xfId="1" applyNumberFormat="1" applyFont="1" applyFill="1" applyBorder="1" applyAlignment="1">
      <alignment vertical="center"/>
    </xf>
    <xf numFmtId="176" fontId="6" fillId="3" borderId="4" xfId="0" applyNumberFormat="1" applyFont="1" applyFill="1" applyBorder="1">
      <alignment vertical="center"/>
    </xf>
    <xf numFmtId="176" fontId="7" fillId="3" borderId="4" xfId="1" applyNumberFormat="1" applyFont="1" applyFill="1" applyBorder="1" applyAlignment="1">
      <alignment horizontal="left" vertical="center" indent="3"/>
    </xf>
    <xf numFmtId="0" fontId="6" fillId="0" borderId="0" xfId="0" applyFont="1" applyFill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</cellXfs>
  <cellStyles count="7">
    <cellStyle name="Excel Built-in Comma [0]" xfId="6"/>
    <cellStyle name="スタイル 1" xfId="3"/>
    <cellStyle name="パーセント" xfId="2" builtinId="5"/>
    <cellStyle name="桁区切り" xfId="1" builtinId="6"/>
    <cellStyle name="桁区切り 2" xfId="4"/>
    <cellStyle name="標準" xfId="0" builtinId="0"/>
    <cellStyle name="標準 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9CFF7"/>
      <rgbColor rgb="FF3366FF"/>
      <rgbColor rgb="FF33CCCC"/>
      <rgbColor rgb="FF92D050"/>
      <rgbColor rgb="FFFFC0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647700</xdr:colOff>
      <xdr:row>5</xdr:row>
      <xdr:rowOff>377825</xdr:rowOff>
    </xdr:from>
    <xdr:to>
      <xdr:col>26</xdr:col>
      <xdr:colOff>666750</xdr:colOff>
      <xdr:row>21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20097750" y="1311275"/>
          <a:ext cx="4819650" cy="585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＜作業＞</a:t>
          </a:r>
          <a:endParaRPr kumimoji="1" lang="en-US" altLang="ja-JP" sz="1600"/>
        </a:p>
        <a:p>
          <a:r>
            <a:rPr kumimoji="1" lang="ja-JP" altLang="en-US" sz="1600"/>
            <a:t>導入前の生産設備におけるエネルギー使用量を着色セルへ入力すると、別シート「③計算シート（企業名）」へ自動的に集計内容が反映されます。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エネルギー使用量は以下の方法により算出してください。</a:t>
          </a:r>
          <a:endParaRPr kumimoji="1" lang="en-US" altLang="ja-JP" sz="1600"/>
        </a:p>
        <a:p>
          <a:r>
            <a:rPr kumimoji="1" lang="ja-JP" altLang="en-US" sz="1600"/>
            <a:t>①設備のカタログや仕様書に記載された「電力消費量」等を元にして、１日平均稼働時間を乗じて１日当たりエネルギー使用量を算出。その後、１か月あたりを算出し着色セルへそれぞれ入力する。</a:t>
          </a:r>
          <a:endParaRPr kumimoji="1" lang="en-US" altLang="ja-JP" sz="1600"/>
        </a:p>
        <a:p>
          <a:r>
            <a:rPr kumimoji="1" lang="ja-JP" altLang="en-US" sz="1600"/>
            <a:t>②設備メーカーや卸業者の証明書を元に着色セルへそれぞれ入力する。</a:t>
          </a:r>
          <a:endParaRPr kumimoji="1" lang="en-US" altLang="ja-JP" sz="1600"/>
        </a:p>
        <a:p>
          <a:r>
            <a:rPr kumimoji="1" lang="ja-JP" altLang="en-US" sz="1600"/>
            <a:t>③自社で測定又は第３者が測定した結果を着色セルへ入力する。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666750</xdr:colOff>
      <xdr:row>6</xdr:row>
      <xdr:rowOff>15875</xdr:rowOff>
    </xdr:from>
    <xdr:to>
      <xdr:col>27</xdr:col>
      <xdr:colOff>25400</xdr:colOff>
      <xdr:row>21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20002500" y="1333500"/>
          <a:ext cx="4819650" cy="585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＜作業＞</a:t>
          </a:r>
          <a:endParaRPr kumimoji="1" lang="en-US" altLang="ja-JP" sz="1600"/>
        </a:p>
        <a:p>
          <a:r>
            <a:rPr kumimoji="1" lang="ja-JP" altLang="en-US" sz="1600"/>
            <a:t>導入後の生産設備におけるエネルギー使用量を着色セルへ入力すると、別シート「③計算シート（企業名）」へ自動的に集計内容が反映されます。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エネルギー使用量は以下の方法により算出してください。</a:t>
          </a:r>
          <a:endParaRPr kumimoji="1" lang="en-US" altLang="ja-JP" sz="1600"/>
        </a:p>
        <a:p>
          <a:r>
            <a:rPr kumimoji="1" lang="ja-JP" altLang="en-US" sz="1600"/>
            <a:t>①設備のカタログや仕様書に記載された「電力消費量」等を元にして、１日平均稼働時間を乗じて１日当たりエネルギー使用量を算出。その後、１か月あたりを算出し着色セルへそれぞれ入力する。</a:t>
          </a:r>
          <a:endParaRPr kumimoji="1" lang="en-US" altLang="ja-JP" sz="1600"/>
        </a:p>
        <a:p>
          <a:r>
            <a:rPr kumimoji="1" lang="ja-JP" altLang="en-US" sz="1600"/>
            <a:t>②設備メーカーや卸業者の証明書を元に着色セルへそれぞれ入力する。</a:t>
          </a:r>
          <a:endParaRPr kumimoji="1" lang="en-US" altLang="ja-JP" sz="1600"/>
        </a:p>
        <a:p>
          <a:r>
            <a:rPr kumimoji="1" lang="ja-JP" altLang="en-US" sz="1600"/>
            <a:t>③自社で測定又は第３者が測定した結果を着色セルへ入力する。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35</xdr:row>
      <xdr:rowOff>47625</xdr:rowOff>
    </xdr:from>
    <xdr:to>
      <xdr:col>4</xdr:col>
      <xdr:colOff>304800</xdr:colOff>
      <xdr:row>37</xdr:row>
      <xdr:rowOff>133350</xdr:rowOff>
    </xdr:to>
    <xdr:sp macro="" textlink="">
      <xdr:nvSpPr>
        <xdr:cNvPr id="2" name="右中かっこ 1"/>
        <xdr:cNvSpPr/>
      </xdr:nvSpPr>
      <xdr:spPr>
        <a:xfrm>
          <a:off x="4648200" y="6486525"/>
          <a:ext cx="209550" cy="447675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447676</xdr:colOff>
      <xdr:row>35</xdr:row>
      <xdr:rowOff>57149</xdr:rowOff>
    </xdr:from>
    <xdr:to>
      <xdr:col>0</xdr:col>
      <xdr:colOff>560070</xdr:colOff>
      <xdr:row>39</xdr:row>
      <xdr:rowOff>114299</xdr:rowOff>
    </xdr:to>
    <xdr:sp macro="" textlink="">
      <xdr:nvSpPr>
        <xdr:cNvPr id="3" name="左中かっこ 2"/>
        <xdr:cNvSpPr/>
      </xdr:nvSpPr>
      <xdr:spPr>
        <a:xfrm>
          <a:off x="447676" y="6496049"/>
          <a:ext cx="112394" cy="7715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128001</xdr:colOff>
      <xdr:row>35</xdr:row>
      <xdr:rowOff>66675</xdr:rowOff>
    </xdr:from>
    <xdr:ext cx="239296" cy="914400"/>
    <xdr:sp macro="" textlink="">
      <xdr:nvSpPr>
        <xdr:cNvPr id="4" name="テキスト ボックス 3"/>
        <xdr:cNvSpPr txBox="1"/>
      </xdr:nvSpPr>
      <xdr:spPr>
        <a:xfrm>
          <a:off x="128001" y="6505575"/>
          <a:ext cx="239296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r>
            <a:rPr kumimoji="1" lang="ja-JP" altLang="en-US" sz="800" b="1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該当するものを</a:t>
          </a:r>
          <a:endParaRPr kumimoji="1" lang="en-US" altLang="ja-JP" sz="800" b="1" spc="-1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 b="1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チェック</a:t>
          </a:r>
        </a:p>
      </xdr:txBody>
    </xdr:sp>
    <xdr:clientData/>
  </xdr:oneCellAnchor>
  <xdr:twoCellAnchor>
    <xdr:from>
      <xdr:col>13</xdr:col>
      <xdr:colOff>228600</xdr:colOff>
      <xdr:row>3</xdr:row>
      <xdr:rowOff>247650</xdr:rowOff>
    </xdr:from>
    <xdr:to>
      <xdr:col>20</xdr:col>
      <xdr:colOff>311150</xdr:colOff>
      <xdr:row>37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13392150" y="809625"/>
          <a:ext cx="4883150" cy="606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＜作業＞</a:t>
          </a:r>
          <a:endParaRPr kumimoji="1" lang="en-US" altLang="ja-JP" sz="1400"/>
        </a:p>
        <a:p>
          <a:r>
            <a:rPr kumimoji="1" lang="ja-JP" altLang="en-US" sz="1400"/>
            <a:t>エクセルシート「①設備導入前（月別シート）」</a:t>
          </a:r>
          <a:endParaRPr kumimoji="1" lang="en-US" altLang="ja-JP" sz="1400"/>
        </a:p>
        <a:p>
          <a:r>
            <a:rPr kumimoji="1" lang="ja-JP" altLang="en-US" sz="1400"/>
            <a:t>エクセルシート「②設備導入後（月別シート）」</a:t>
          </a:r>
          <a:endParaRPr kumimoji="1" lang="en-US" altLang="ja-JP" sz="1400"/>
        </a:p>
        <a:p>
          <a:r>
            <a:rPr kumimoji="1" lang="ja-JP" altLang="en-US" sz="1400"/>
            <a:t>へ入力が終わった後、</a:t>
          </a:r>
          <a:endParaRPr kumimoji="1" lang="en-US" altLang="ja-JP" sz="1400"/>
        </a:p>
        <a:p>
          <a:r>
            <a:rPr kumimoji="1" lang="ja-JP" altLang="en-US" sz="1400"/>
            <a:t>エクセルシート「③計算シート（企業名）」のうち、</a:t>
          </a:r>
          <a:endParaRPr kumimoji="1" lang="en-US" altLang="ja-JP" sz="1400"/>
        </a:p>
        <a:p>
          <a:r>
            <a:rPr kumimoji="1" lang="ja-JP" altLang="en-US" sz="1400"/>
            <a:t>左下から該当する項目をチェックしてください。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エクセルシート「③計算シート（企業名）」</a:t>
          </a:r>
          <a:endParaRPr kumimoji="1" lang="en-US" altLang="ja-JP" sz="1400"/>
        </a:p>
        <a:p>
          <a:r>
            <a:rPr kumimoji="1" lang="ja-JP" altLang="en-US" sz="1400"/>
            <a:t>　電気の排出係数は「</a:t>
          </a:r>
          <a:r>
            <a:rPr kumimoji="1" lang="en-US" altLang="ja-JP" sz="1400"/>
            <a:t>0.453</a:t>
          </a:r>
          <a:r>
            <a:rPr kumimoji="1" lang="ja-JP" altLang="en-US" sz="1400"/>
            <a:t>」という代替値を使用</a:t>
          </a:r>
          <a:endParaRPr kumimoji="1" lang="en-US" altLang="ja-JP" sz="1400"/>
        </a:p>
        <a:p>
          <a:r>
            <a:rPr kumimoji="1" lang="ja-JP" altLang="en-US" sz="1400"/>
            <a:t>　していますが、本来は電気事業者ごとに排出係数が</a:t>
          </a:r>
          <a:endParaRPr kumimoji="1" lang="en-US" altLang="ja-JP" sz="1400"/>
        </a:p>
        <a:p>
          <a:r>
            <a:rPr kumimoji="1" lang="ja-JP" altLang="en-US" sz="1400"/>
            <a:t>　異なります。</a:t>
          </a:r>
          <a:endParaRPr kumimoji="1" lang="en-US" altLang="ja-JP" sz="1400"/>
        </a:p>
        <a:p>
          <a:r>
            <a:rPr kumimoji="1" lang="ja-JP" altLang="en-US" sz="1400"/>
            <a:t>　通常、同じ電気事業者で比較する場合、</a:t>
          </a:r>
          <a:endParaRPr kumimoji="1" lang="en-US" altLang="ja-JP" sz="1400"/>
        </a:p>
        <a:p>
          <a:r>
            <a:rPr kumimoji="1" lang="ja-JP" altLang="en-US" sz="1400"/>
            <a:t>　パーセンテージに影響がないため、原則数値の</a:t>
          </a:r>
          <a:endParaRPr kumimoji="1" lang="en-US" altLang="ja-JP" sz="1400"/>
        </a:p>
        <a:p>
          <a:r>
            <a:rPr kumimoji="1" lang="ja-JP" altLang="en-US" sz="1400"/>
            <a:t>　変更はしないでください。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なお、「化石燃料から電気へ変換する」場合は</a:t>
          </a:r>
          <a:endParaRPr kumimoji="1" lang="en-US" altLang="ja-JP" sz="1400"/>
        </a:p>
        <a:p>
          <a:r>
            <a:rPr kumimoji="1" lang="ja-JP" altLang="en-US" sz="1400"/>
            <a:t>　「Ｋ－５」の排出係数を実際の電力事業者の</a:t>
          </a:r>
          <a:endParaRPr kumimoji="1" lang="en-US" altLang="ja-JP" sz="1400"/>
        </a:p>
        <a:p>
          <a:r>
            <a:rPr kumimoji="1" lang="ja-JP" altLang="en-US" sz="1400"/>
            <a:t>　排出係数へ修正することで有利になる場合が</a:t>
          </a:r>
        </a:p>
        <a:p>
          <a:r>
            <a:rPr kumimoji="1" lang="ja-JP" altLang="en-US" sz="1400"/>
            <a:t>　ありますのでこの場合は修正してもよいです。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3"/>
  <sheetViews>
    <sheetView view="pageBreakPreview" topLeftCell="A4" zoomScale="60" zoomScaleNormal="80" workbookViewId="0">
      <selection activeCell="M12" sqref="M12"/>
    </sheetView>
  </sheetViews>
  <sheetFormatPr defaultRowHeight="13.5"/>
  <cols>
    <col min="1" max="1" width="5.5" bestFit="1" customWidth="1"/>
    <col min="2" max="2" width="32.625" bestFit="1" customWidth="1"/>
    <col min="3" max="3" width="12.25" customWidth="1"/>
    <col min="4" max="4" width="9.375" hidden="1" customWidth="1"/>
    <col min="5" max="5" width="12.5" hidden="1" customWidth="1"/>
    <col min="6" max="6" width="17.125" hidden="1" customWidth="1"/>
    <col min="7" max="7" width="15.625" style="1" customWidth="1"/>
    <col min="8" max="19" width="15.625" customWidth="1"/>
  </cols>
  <sheetData>
    <row r="1" spans="1:19" hidden="1"/>
    <row r="2" spans="1:19" hidden="1"/>
    <row r="3" spans="1:19" hidden="1"/>
    <row r="4" spans="1:19" ht="30" customHeight="1" thickBot="1">
      <c r="A4" s="103" t="s">
        <v>11</v>
      </c>
      <c r="B4" s="103"/>
      <c r="C4" s="97" t="s">
        <v>13</v>
      </c>
      <c r="D4" s="98"/>
      <c r="E4" s="98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0"/>
    </row>
    <row r="5" spans="1:19" ht="43.5" thickBot="1">
      <c r="A5" s="104"/>
      <c r="B5" s="104"/>
      <c r="C5" s="50" t="s">
        <v>12</v>
      </c>
      <c r="D5" s="51" t="s">
        <v>51</v>
      </c>
      <c r="E5" s="52" t="s">
        <v>50</v>
      </c>
      <c r="F5" s="53" t="s">
        <v>48</v>
      </c>
      <c r="G5" s="46" t="s">
        <v>54</v>
      </c>
      <c r="H5" s="47" t="s">
        <v>0</v>
      </c>
      <c r="I5" s="47" t="s">
        <v>1</v>
      </c>
      <c r="J5" s="47" t="s">
        <v>2</v>
      </c>
      <c r="K5" s="47" t="s">
        <v>3</v>
      </c>
      <c r="L5" s="47" t="s">
        <v>4</v>
      </c>
      <c r="M5" s="47" t="s">
        <v>5</v>
      </c>
      <c r="N5" s="47" t="s">
        <v>6</v>
      </c>
      <c r="O5" s="47" t="s">
        <v>7</v>
      </c>
      <c r="P5" s="47" t="s">
        <v>8</v>
      </c>
      <c r="Q5" s="47" t="s">
        <v>9</v>
      </c>
      <c r="R5" s="48" t="s">
        <v>10</v>
      </c>
      <c r="S5" s="54" t="s">
        <v>55</v>
      </c>
    </row>
    <row r="6" spans="1:19" ht="30" customHeight="1" thickTop="1" thickBot="1">
      <c r="A6" s="57" t="s">
        <v>39</v>
      </c>
      <c r="B6" s="4" t="s">
        <v>39</v>
      </c>
      <c r="C6" s="5" t="s">
        <v>49</v>
      </c>
      <c r="D6" s="23">
        <v>50</v>
      </c>
      <c r="E6" s="6">
        <f>D6</f>
        <v>50</v>
      </c>
      <c r="F6" s="28">
        <f>ROUNDDOWN(D6*E6,0)</f>
        <v>2500</v>
      </c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3">
        <f>SUM(G6:R6)</f>
        <v>0</v>
      </c>
    </row>
    <row r="7" spans="1:19" ht="30" customHeight="1" thickBot="1">
      <c r="A7" s="105" t="s">
        <v>40</v>
      </c>
      <c r="B7" s="105"/>
      <c r="C7" s="32"/>
      <c r="D7" s="33"/>
      <c r="E7" s="34">
        <f>SUM(E6)</f>
        <v>50</v>
      </c>
      <c r="F7" s="35">
        <f>SUM(F6)</f>
        <v>2500</v>
      </c>
      <c r="G7" s="64">
        <f>SUM(G6)</f>
        <v>0</v>
      </c>
      <c r="H7" s="65">
        <f t="shared" ref="H7:R7" si="0">SUM(H6)</f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65">
        <f t="shared" si="0"/>
        <v>0</v>
      </c>
      <c r="R7" s="66">
        <f t="shared" si="0"/>
        <v>0</v>
      </c>
      <c r="S7" s="67">
        <f>SUM(S6)</f>
        <v>0</v>
      </c>
    </row>
    <row r="8" spans="1:19" ht="30" customHeight="1">
      <c r="A8" s="106" t="s">
        <v>65</v>
      </c>
      <c r="B8" s="4" t="s">
        <v>17</v>
      </c>
      <c r="C8" s="10" t="s">
        <v>43</v>
      </c>
      <c r="D8" s="24"/>
      <c r="E8" s="11">
        <f t="shared" ref="E8:E31" si="1">ROUNDDOWN(D8*H8,0)</f>
        <v>0</v>
      </c>
      <c r="F8" s="29">
        <f t="shared" ref="F8:F31" si="2">ROUNDDOWN(E8*I8*44/12,0)</f>
        <v>0</v>
      </c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1">
        <f t="shared" ref="S8:S31" si="3">SUM(G8:R8)</f>
        <v>0</v>
      </c>
    </row>
    <row r="9" spans="1:19" ht="30" customHeight="1">
      <c r="A9" s="107"/>
      <c r="B9" s="9" t="s">
        <v>18</v>
      </c>
      <c r="C9" s="10" t="s">
        <v>43</v>
      </c>
      <c r="D9" s="25"/>
      <c r="E9" s="11">
        <f t="shared" si="1"/>
        <v>0</v>
      </c>
      <c r="F9" s="29">
        <f t="shared" si="2"/>
        <v>0</v>
      </c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1">
        <f t="shared" si="3"/>
        <v>0</v>
      </c>
    </row>
    <row r="10" spans="1:19" ht="30" customHeight="1">
      <c r="A10" s="107"/>
      <c r="B10" s="9" t="s">
        <v>19</v>
      </c>
      <c r="C10" s="10" t="s">
        <v>43</v>
      </c>
      <c r="D10" s="25"/>
      <c r="E10" s="11">
        <f t="shared" si="1"/>
        <v>0</v>
      </c>
      <c r="F10" s="29">
        <f t="shared" si="2"/>
        <v>0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  <c r="S10" s="71">
        <f t="shared" si="3"/>
        <v>0</v>
      </c>
    </row>
    <row r="11" spans="1:19" ht="30" customHeight="1">
      <c r="A11" s="107"/>
      <c r="B11" s="9" t="s">
        <v>20</v>
      </c>
      <c r="C11" s="10" t="s">
        <v>43</v>
      </c>
      <c r="D11" s="25"/>
      <c r="E11" s="11">
        <f t="shared" si="1"/>
        <v>0</v>
      </c>
      <c r="F11" s="29">
        <f t="shared" si="2"/>
        <v>0</v>
      </c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0"/>
      <c r="S11" s="71">
        <f t="shared" si="3"/>
        <v>0</v>
      </c>
    </row>
    <row r="12" spans="1:19" ht="30" customHeight="1">
      <c r="A12" s="107"/>
      <c r="B12" s="9" t="s">
        <v>21</v>
      </c>
      <c r="C12" s="10" t="s">
        <v>43</v>
      </c>
      <c r="D12" s="25"/>
      <c r="E12" s="11">
        <f t="shared" si="1"/>
        <v>0</v>
      </c>
      <c r="F12" s="29">
        <f t="shared" si="2"/>
        <v>0</v>
      </c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71">
        <f t="shared" si="3"/>
        <v>0</v>
      </c>
    </row>
    <row r="13" spans="1:19" ht="30" customHeight="1">
      <c r="A13" s="107"/>
      <c r="B13" s="9" t="s">
        <v>22</v>
      </c>
      <c r="C13" s="10" t="s">
        <v>43</v>
      </c>
      <c r="D13" s="25"/>
      <c r="E13" s="11">
        <f t="shared" si="1"/>
        <v>0</v>
      </c>
      <c r="F13" s="29">
        <f t="shared" si="2"/>
        <v>0</v>
      </c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71">
        <f t="shared" si="3"/>
        <v>0</v>
      </c>
    </row>
    <row r="14" spans="1:19" ht="30" customHeight="1">
      <c r="A14" s="107"/>
      <c r="B14" s="9" t="s">
        <v>23</v>
      </c>
      <c r="C14" s="10" t="s">
        <v>43</v>
      </c>
      <c r="D14" s="25"/>
      <c r="E14" s="11">
        <f t="shared" si="1"/>
        <v>0</v>
      </c>
      <c r="F14" s="29">
        <f t="shared" si="2"/>
        <v>0</v>
      </c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71">
        <f t="shared" si="3"/>
        <v>0</v>
      </c>
    </row>
    <row r="15" spans="1:19" ht="30" customHeight="1">
      <c r="A15" s="107"/>
      <c r="B15" s="9" t="s">
        <v>24</v>
      </c>
      <c r="C15" s="10" t="s">
        <v>44</v>
      </c>
      <c r="D15" s="25"/>
      <c r="E15" s="11">
        <f t="shared" si="1"/>
        <v>0</v>
      </c>
      <c r="F15" s="29">
        <f t="shared" si="2"/>
        <v>0</v>
      </c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71">
        <f t="shared" si="3"/>
        <v>0</v>
      </c>
    </row>
    <row r="16" spans="1:19" ht="30" customHeight="1">
      <c r="A16" s="107"/>
      <c r="B16" s="9" t="s">
        <v>25</v>
      </c>
      <c r="C16" s="10" t="s">
        <v>44</v>
      </c>
      <c r="D16" s="25"/>
      <c r="E16" s="11">
        <f t="shared" si="1"/>
        <v>0</v>
      </c>
      <c r="F16" s="29">
        <f t="shared" si="2"/>
        <v>0</v>
      </c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  <c r="S16" s="71">
        <f t="shared" si="3"/>
        <v>0</v>
      </c>
    </row>
    <row r="17" spans="1:19" ht="30" customHeight="1">
      <c r="A17" s="107"/>
      <c r="B17" s="9" t="s">
        <v>26</v>
      </c>
      <c r="C17" s="10" t="s">
        <v>44</v>
      </c>
      <c r="D17" s="25"/>
      <c r="E17" s="11">
        <f t="shared" si="1"/>
        <v>0</v>
      </c>
      <c r="F17" s="29">
        <f t="shared" si="2"/>
        <v>0</v>
      </c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  <c r="S17" s="71">
        <f t="shared" si="3"/>
        <v>0</v>
      </c>
    </row>
    <row r="18" spans="1:19" ht="30" customHeight="1">
      <c r="A18" s="107"/>
      <c r="B18" s="9" t="s">
        <v>27</v>
      </c>
      <c r="C18" s="10" t="s">
        <v>44</v>
      </c>
      <c r="D18" s="25"/>
      <c r="E18" s="11">
        <f t="shared" si="1"/>
        <v>0</v>
      </c>
      <c r="F18" s="29">
        <f t="shared" si="2"/>
        <v>0</v>
      </c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  <c r="S18" s="71">
        <f t="shared" si="3"/>
        <v>0</v>
      </c>
    </row>
    <row r="19" spans="1:19" ht="30" customHeight="1">
      <c r="A19" s="107"/>
      <c r="B19" s="9" t="s">
        <v>28</v>
      </c>
      <c r="C19" s="10" t="s">
        <v>44</v>
      </c>
      <c r="D19" s="25"/>
      <c r="E19" s="11">
        <f t="shared" si="1"/>
        <v>0</v>
      </c>
      <c r="F19" s="29">
        <f t="shared" si="2"/>
        <v>0</v>
      </c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1">
        <f t="shared" si="3"/>
        <v>0</v>
      </c>
    </row>
    <row r="20" spans="1:19" ht="30" customHeight="1">
      <c r="A20" s="107"/>
      <c r="B20" s="9" t="s">
        <v>29</v>
      </c>
      <c r="C20" s="10" t="s">
        <v>44</v>
      </c>
      <c r="D20" s="25"/>
      <c r="E20" s="11">
        <f t="shared" si="1"/>
        <v>0</v>
      </c>
      <c r="F20" s="29">
        <f t="shared" si="2"/>
        <v>0</v>
      </c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71">
        <f t="shared" si="3"/>
        <v>0</v>
      </c>
    </row>
    <row r="21" spans="1:19" ht="30" customHeight="1">
      <c r="A21" s="107"/>
      <c r="B21" s="9" t="s">
        <v>30</v>
      </c>
      <c r="C21" s="10" t="s">
        <v>44</v>
      </c>
      <c r="D21" s="25"/>
      <c r="E21" s="11">
        <f t="shared" si="1"/>
        <v>0</v>
      </c>
      <c r="F21" s="29">
        <f t="shared" si="2"/>
        <v>0</v>
      </c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71">
        <f t="shared" si="3"/>
        <v>0</v>
      </c>
    </row>
    <row r="22" spans="1:19" ht="30" customHeight="1">
      <c r="A22" s="107"/>
      <c r="B22" s="9" t="s">
        <v>31</v>
      </c>
      <c r="C22" s="10" t="s">
        <v>44</v>
      </c>
      <c r="D22" s="25">
        <v>50</v>
      </c>
      <c r="E22" s="11">
        <f t="shared" si="1"/>
        <v>0</v>
      </c>
      <c r="F22" s="29">
        <f t="shared" si="2"/>
        <v>0</v>
      </c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1">
        <f t="shared" si="3"/>
        <v>0</v>
      </c>
    </row>
    <row r="23" spans="1:19" ht="30" customHeight="1">
      <c r="A23" s="107"/>
      <c r="B23" s="9" t="s">
        <v>32</v>
      </c>
      <c r="C23" s="10" t="s">
        <v>44</v>
      </c>
      <c r="D23" s="25"/>
      <c r="E23" s="11">
        <f t="shared" si="1"/>
        <v>0</v>
      </c>
      <c r="F23" s="29">
        <f t="shared" si="2"/>
        <v>0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  <c r="S23" s="71">
        <f t="shared" si="3"/>
        <v>0</v>
      </c>
    </row>
    <row r="24" spans="1:19" ht="30" customHeight="1">
      <c r="A24" s="107"/>
      <c r="B24" s="9" t="s">
        <v>46</v>
      </c>
      <c r="C24" s="10" t="s">
        <v>43</v>
      </c>
      <c r="D24" s="25"/>
      <c r="E24" s="11">
        <f t="shared" si="1"/>
        <v>0</v>
      </c>
      <c r="F24" s="29">
        <f t="shared" si="2"/>
        <v>0</v>
      </c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1">
        <f t="shared" si="3"/>
        <v>0</v>
      </c>
    </row>
    <row r="25" spans="1:19" ht="30" customHeight="1">
      <c r="A25" s="107"/>
      <c r="B25" s="9" t="s">
        <v>47</v>
      </c>
      <c r="C25" s="10" t="s">
        <v>45</v>
      </c>
      <c r="D25" s="25"/>
      <c r="E25" s="11">
        <f t="shared" si="1"/>
        <v>0</v>
      </c>
      <c r="F25" s="29">
        <f t="shared" si="2"/>
        <v>0</v>
      </c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71">
        <f t="shared" si="3"/>
        <v>0</v>
      </c>
    </row>
    <row r="26" spans="1:19" ht="30" customHeight="1">
      <c r="A26" s="107"/>
      <c r="B26" s="9" t="s">
        <v>33</v>
      </c>
      <c r="C26" s="10" t="s">
        <v>43</v>
      </c>
      <c r="D26" s="25"/>
      <c r="E26" s="11">
        <f t="shared" si="1"/>
        <v>0</v>
      </c>
      <c r="F26" s="29">
        <f t="shared" si="2"/>
        <v>0</v>
      </c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71">
        <f t="shared" si="3"/>
        <v>0</v>
      </c>
    </row>
    <row r="27" spans="1:19" ht="30" customHeight="1">
      <c r="A27" s="107"/>
      <c r="B27" s="9" t="s">
        <v>34</v>
      </c>
      <c r="C27" s="10" t="s">
        <v>45</v>
      </c>
      <c r="D27" s="25"/>
      <c r="E27" s="11">
        <f t="shared" si="1"/>
        <v>0</v>
      </c>
      <c r="F27" s="29">
        <f t="shared" si="2"/>
        <v>0</v>
      </c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  <c r="S27" s="71">
        <f t="shared" si="3"/>
        <v>0</v>
      </c>
    </row>
    <row r="28" spans="1:19" ht="30" customHeight="1">
      <c r="A28" s="107"/>
      <c r="B28" s="9" t="s">
        <v>35</v>
      </c>
      <c r="C28" s="10" t="s">
        <v>43</v>
      </c>
      <c r="D28" s="25"/>
      <c r="E28" s="11">
        <f t="shared" si="1"/>
        <v>0</v>
      </c>
      <c r="F28" s="29">
        <f t="shared" si="2"/>
        <v>0</v>
      </c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71">
        <f t="shared" si="3"/>
        <v>0</v>
      </c>
    </row>
    <row r="29" spans="1:19" ht="30" customHeight="1">
      <c r="A29" s="107"/>
      <c r="B29" s="9" t="s">
        <v>36</v>
      </c>
      <c r="C29" s="10" t="s">
        <v>45</v>
      </c>
      <c r="D29" s="25"/>
      <c r="E29" s="11">
        <f t="shared" si="1"/>
        <v>0</v>
      </c>
      <c r="F29" s="29">
        <f t="shared" si="2"/>
        <v>0</v>
      </c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  <c r="S29" s="71">
        <f t="shared" si="3"/>
        <v>0</v>
      </c>
    </row>
    <row r="30" spans="1:19" ht="30" customHeight="1">
      <c r="A30" s="107"/>
      <c r="B30" s="9" t="s">
        <v>37</v>
      </c>
      <c r="C30" s="10" t="s">
        <v>45</v>
      </c>
      <c r="D30" s="25"/>
      <c r="E30" s="11">
        <f t="shared" si="1"/>
        <v>0</v>
      </c>
      <c r="F30" s="29">
        <f t="shared" si="2"/>
        <v>0</v>
      </c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0"/>
      <c r="S30" s="71">
        <f t="shared" si="3"/>
        <v>0</v>
      </c>
    </row>
    <row r="31" spans="1:19" ht="30" customHeight="1" thickBot="1">
      <c r="A31" s="107"/>
      <c r="B31" s="9" t="s">
        <v>38</v>
      </c>
      <c r="C31" s="10" t="s">
        <v>45</v>
      </c>
      <c r="D31" s="26"/>
      <c r="E31" s="11">
        <f t="shared" si="1"/>
        <v>0</v>
      </c>
      <c r="F31" s="29">
        <f t="shared" si="2"/>
        <v>0</v>
      </c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71">
        <f t="shared" si="3"/>
        <v>0</v>
      </c>
    </row>
    <row r="32" spans="1:19" ht="30" customHeight="1">
      <c r="A32" s="108" t="s">
        <v>41</v>
      </c>
      <c r="B32" s="109"/>
      <c r="C32" s="36"/>
      <c r="D32" s="37"/>
      <c r="E32" s="38">
        <f>SUM(E8:E31)</f>
        <v>0</v>
      </c>
      <c r="F32" s="38">
        <f>SUM(F8:F31)</f>
        <v>0</v>
      </c>
      <c r="G32" s="75">
        <f>SUM(G8:G31)</f>
        <v>0</v>
      </c>
      <c r="H32" s="76">
        <f t="shared" ref="H32:R32" si="4">SUM(H8:H31)</f>
        <v>0</v>
      </c>
      <c r="I32" s="76">
        <f t="shared" si="4"/>
        <v>0</v>
      </c>
      <c r="J32" s="76">
        <f t="shared" si="4"/>
        <v>0</v>
      </c>
      <c r="K32" s="76">
        <f t="shared" si="4"/>
        <v>0</v>
      </c>
      <c r="L32" s="76">
        <f t="shared" si="4"/>
        <v>0</v>
      </c>
      <c r="M32" s="76">
        <f t="shared" si="4"/>
        <v>0</v>
      </c>
      <c r="N32" s="76">
        <f t="shared" si="4"/>
        <v>0</v>
      </c>
      <c r="O32" s="76">
        <f t="shared" si="4"/>
        <v>0</v>
      </c>
      <c r="P32" s="76">
        <f t="shared" si="4"/>
        <v>0</v>
      </c>
      <c r="Q32" s="76">
        <f t="shared" si="4"/>
        <v>0</v>
      </c>
      <c r="R32" s="77">
        <f t="shared" si="4"/>
        <v>0</v>
      </c>
      <c r="S32" s="65">
        <f>SUM(S8:S31)</f>
        <v>0</v>
      </c>
    </row>
    <row r="33" spans="1:19" ht="30" customHeight="1">
      <c r="A33" s="101" t="s">
        <v>42</v>
      </c>
      <c r="B33" s="102"/>
      <c r="C33" s="41"/>
      <c r="D33" s="42"/>
      <c r="E33" s="42">
        <f>E7+E32</f>
        <v>50</v>
      </c>
      <c r="F33" s="42">
        <f>F7+F32</f>
        <v>2500</v>
      </c>
      <c r="G33" s="78">
        <f>G7+G32</f>
        <v>0</v>
      </c>
      <c r="H33" s="78">
        <f t="shared" ref="H33:R33" si="5">H7+H32</f>
        <v>0</v>
      </c>
      <c r="I33" s="78">
        <f t="shared" si="5"/>
        <v>0</v>
      </c>
      <c r="J33" s="78">
        <f t="shared" si="5"/>
        <v>0</v>
      </c>
      <c r="K33" s="78">
        <f t="shared" si="5"/>
        <v>0</v>
      </c>
      <c r="L33" s="78">
        <f t="shared" si="5"/>
        <v>0</v>
      </c>
      <c r="M33" s="78">
        <f t="shared" si="5"/>
        <v>0</v>
      </c>
      <c r="N33" s="78">
        <f t="shared" si="5"/>
        <v>0</v>
      </c>
      <c r="O33" s="78">
        <f t="shared" si="5"/>
        <v>0</v>
      </c>
      <c r="P33" s="78">
        <f t="shared" si="5"/>
        <v>0</v>
      </c>
      <c r="Q33" s="78">
        <f t="shared" si="5"/>
        <v>0</v>
      </c>
      <c r="R33" s="78">
        <f t="shared" si="5"/>
        <v>0</v>
      </c>
      <c r="S33" s="65">
        <f>S7+S32</f>
        <v>0</v>
      </c>
    </row>
  </sheetData>
  <mergeCells count="6">
    <mergeCell ref="C4:S4"/>
    <mergeCell ref="A33:B33"/>
    <mergeCell ref="A4:B5"/>
    <mergeCell ref="A7:B7"/>
    <mergeCell ref="A8:A31"/>
    <mergeCell ref="A32:B32"/>
  </mergeCells>
  <phoneticPr fontId="5"/>
  <pageMargins left="0.7" right="0.7" top="0.75" bottom="0.75" header="0.3" footer="0.3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33"/>
  <sheetViews>
    <sheetView view="pageBreakPreview" topLeftCell="A4" zoomScale="60" zoomScaleNormal="80" workbookViewId="0">
      <selection activeCell="N12" sqref="N12"/>
    </sheetView>
  </sheetViews>
  <sheetFormatPr defaultRowHeight="13.5"/>
  <cols>
    <col min="1" max="1" width="5.5" bestFit="1" customWidth="1"/>
    <col min="2" max="2" width="32.625" bestFit="1" customWidth="1"/>
    <col min="3" max="3" width="12.5" bestFit="1" customWidth="1"/>
    <col min="4" max="4" width="0" hidden="1" customWidth="1"/>
    <col min="5" max="6" width="13.875" hidden="1" customWidth="1"/>
    <col min="7" max="19" width="15.625" customWidth="1"/>
  </cols>
  <sheetData>
    <row r="1" spans="1:19" hidden="1"/>
    <row r="2" spans="1:19" hidden="1"/>
    <row r="3" spans="1:19" hidden="1"/>
    <row r="4" spans="1:19" ht="30" customHeight="1" thickBot="1">
      <c r="A4" s="103" t="s">
        <v>11</v>
      </c>
      <c r="B4" s="103"/>
      <c r="C4" s="110" t="s">
        <v>14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1"/>
    </row>
    <row r="5" spans="1:19" ht="43.5" thickBot="1">
      <c r="A5" s="104"/>
      <c r="B5" s="104"/>
      <c r="C5" s="43" t="s">
        <v>12</v>
      </c>
      <c r="D5" s="44" t="s">
        <v>51</v>
      </c>
      <c r="E5" s="45" t="s">
        <v>50</v>
      </c>
      <c r="F5" s="45" t="s">
        <v>48</v>
      </c>
      <c r="G5" s="46" t="s">
        <v>54</v>
      </c>
      <c r="H5" s="47" t="s">
        <v>0</v>
      </c>
      <c r="I5" s="47" t="s">
        <v>1</v>
      </c>
      <c r="J5" s="47" t="s">
        <v>2</v>
      </c>
      <c r="K5" s="47" t="s">
        <v>3</v>
      </c>
      <c r="L5" s="47" t="s">
        <v>4</v>
      </c>
      <c r="M5" s="47" t="s">
        <v>5</v>
      </c>
      <c r="N5" s="47" t="s">
        <v>6</v>
      </c>
      <c r="O5" s="47" t="s">
        <v>7</v>
      </c>
      <c r="P5" s="47" t="s">
        <v>8</v>
      </c>
      <c r="Q5" s="47" t="s">
        <v>9</v>
      </c>
      <c r="R5" s="48" t="s">
        <v>10</v>
      </c>
      <c r="S5" s="49" t="s">
        <v>55</v>
      </c>
    </row>
    <row r="6" spans="1:19" ht="30" customHeight="1" thickTop="1" thickBot="1">
      <c r="A6" s="57" t="s">
        <v>39</v>
      </c>
      <c r="B6" s="4" t="s">
        <v>39</v>
      </c>
      <c r="C6" s="5" t="s">
        <v>49</v>
      </c>
      <c r="D6" s="23">
        <v>40</v>
      </c>
      <c r="E6" s="6">
        <f>D6</f>
        <v>40</v>
      </c>
      <c r="F6" s="7">
        <f>ROUNDDOWN(D6*E6,0)</f>
        <v>1600</v>
      </c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3">
        <f>SUM(G6:R6)</f>
        <v>0</v>
      </c>
    </row>
    <row r="7" spans="1:19" s="39" customFormat="1" ht="30" customHeight="1" thickBot="1">
      <c r="A7" s="105" t="s">
        <v>40</v>
      </c>
      <c r="B7" s="105"/>
      <c r="C7" s="32"/>
      <c r="D7" s="33"/>
      <c r="E7" s="34">
        <f>SUM(E6)</f>
        <v>40</v>
      </c>
      <c r="F7" s="34">
        <f>SUM(F6)</f>
        <v>1600</v>
      </c>
      <c r="G7" s="64">
        <f>SUM(G6)</f>
        <v>0</v>
      </c>
      <c r="H7" s="65">
        <f t="shared" ref="H7:R7" si="0">SUM(H6)</f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65">
        <f t="shared" si="0"/>
        <v>0</v>
      </c>
      <c r="R7" s="66">
        <f t="shared" si="0"/>
        <v>0</v>
      </c>
      <c r="S7" s="67">
        <f>SUM(S6)</f>
        <v>0</v>
      </c>
    </row>
    <row r="8" spans="1:19" ht="30" customHeight="1">
      <c r="A8" s="106" t="s">
        <v>65</v>
      </c>
      <c r="B8" s="4" t="s">
        <v>17</v>
      </c>
      <c r="C8" s="10" t="s">
        <v>43</v>
      </c>
      <c r="D8" s="24"/>
      <c r="E8" s="11">
        <f>ROUNDDOWN(D8*G8,0)</f>
        <v>0</v>
      </c>
      <c r="F8" s="12">
        <f>ROUNDDOWN(E8*H8*44/12,0)</f>
        <v>0</v>
      </c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  <c r="S8" s="71">
        <f t="shared" ref="S8:S31" si="1">SUM(G8:R8)</f>
        <v>0</v>
      </c>
    </row>
    <row r="9" spans="1:19" ht="30" customHeight="1">
      <c r="A9" s="107"/>
      <c r="B9" s="9" t="s">
        <v>18</v>
      </c>
      <c r="C9" s="10" t="s">
        <v>43</v>
      </c>
      <c r="D9" s="25"/>
      <c r="E9" s="11">
        <f t="shared" ref="E9:E31" si="2">ROUNDDOWN(D9*G9,0)</f>
        <v>0</v>
      </c>
      <c r="F9" s="12">
        <f t="shared" ref="F9:F31" si="3">ROUNDDOWN(E9*H9*44/12,0)</f>
        <v>0</v>
      </c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  <c r="S9" s="71">
        <f t="shared" si="1"/>
        <v>0</v>
      </c>
    </row>
    <row r="10" spans="1:19" ht="30" customHeight="1">
      <c r="A10" s="107"/>
      <c r="B10" s="9" t="s">
        <v>19</v>
      </c>
      <c r="C10" s="10" t="s">
        <v>43</v>
      </c>
      <c r="D10" s="25"/>
      <c r="E10" s="11">
        <f t="shared" si="2"/>
        <v>0</v>
      </c>
      <c r="F10" s="12">
        <f t="shared" si="3"/>
        <v>0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  <c r="S10" s="71">
        <f t="shared" si="1"/>
        <v>0</v>
      </c>
    </row>
    <row r="11" spans="1:19" ht="30" customHeight="1">
      <c r="A11" s="107"/>
      <c r="B11" s="9" t="s">
        <v>20</v>
      </c>
      <c r="C11" s="10" t="s">
        <v>43</v>
      </c>
      <c r="D11" s="25"/>
      <c r="E11" s="11">
        <f t="shared" si="2"/>
        <v>0</v>
      </c>
      <c r="F11" s="12">
        <f t="shared" si="3"/>
        <v>0</v>
      </c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0"/>
      <c r="S11" s="71">
        <f t="shared" si="1"/>
        <v>0</v>
      </c>
    </row>
    <row r="12" spans="1:19" ht="30" customHeight="1">
      <c r="A12" s="107"/>
      <c r="B12" s="9" t="s">
        <v>21</v>
      </c>
      <c r="C12" s="10" t="s">
        <v>43</v>
      </c>
      <c r="D12" s="25"/>
      <c r="E12" s="11">
        <f t="shared" si="2"/>
        <v>0</v>
      </c>
      <c r="F12" s="12">
        <f t="shared" si="3"/>
        <v>0</v>
      </c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71">
        <f t="shared" si="1"/>
        <v>0</v>
      </c>
    </row>
    <row r="13" spans="1:19" ht="30" customHeight="1">
      <c r="A13" s="107"/>
      <c r="B13" s="9" t="s">
        <v>22</v>
      </c>
      <c r="C13" s="10" t="s">
        <v>43</v>
      </c>
      <c r="D13" s="25"/>
      <c r="E13" s="11">
        <f t="shared" si="2"/>
        <v>0</v>
      </c>
      <c r="F13" s="12">
        <f t="shared" si="3"/>
        <v>0</v>
      </c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71">
        <f t="shared" si="1"/>
        <v>0</v>
      </c>
    </row>
    <row r="14" spans="1:19" ht="30" customHeight="1">
      <c r="A14" s="107"/>
      <c r="B14" s="9" t="s">
        <v>23</v>
      </c>
      <c r="C14" s="10" t="s">
        <v>43</v>
      </c>
      <c r="D14" s="25"/>
      <c r="E14" s="11">
        <f t="shared" si="2"/>
        <v>0</v>
      </c>
      <c r="F14" s="12">
        <f t="shared" si="3"/>
        <v>0</v>
      </c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71">
        <f t="shared" si="1"/>
        <v>0</v>
      </c>
    </row>
    <row r="15" spans="1:19" ht="30" customHeight="1">
      <c r="A15" s="107"/>
      <c r="B15" s="9" t="s">
        <v>24</v>
      </c>
      <c r="C15" s="10" t="s">
        <v>44</v>
      </c>
      <c r="D15" s="25"/>
      <c r="E15" s="11">
        <f t="shared" si="2"/>
        <v>0</v>
      </c>
      <c r="F15" s="12">
        <f t="shared" si="3"/>
        <v>0</v>
      </c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71">
        <f t="shared" si="1"/>
        <v>0</v>
      </c>
    </row>
    <row r="16" spans="1:19" ht="30" customHeight="1">
      <c r="A16" s="107"/>
      <c r="B16" s="9" t="s">
        <v>25</v>
      </c>
      <c r="C16" s="10" t="s">
        <v>44</v>
      </c>
      <c r="D16" s="25"/>
      <c r="E16" s="11">
        <f t="shared" si="2"/>
        <v>0</v>
      </c>
      <c r="F16" s="12">
        <f t="shared" si="3"/>
        <v>0</v>
      </c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  <c r="S16" s="71">
        <f t="shared" si="1"/>
        <v>0</v>
      </c>
    </row>
    <row r="17" spans="1:24" ht="30" customHeight="1">
      <c r="A17" s="107"/>
      <c r="B17" s="9" t="s">
        <v>26</v>
      </c>
      <c r="C17" s="10" t="s">
        <v>44</v>
      </c>
      <c r="D17" s="25"/>
      <c r="E17" s="11">
        <f t="shared" si="2"/>
        <v>0</v>
      </c>
      <c r="F17" s="12">
        <f t="shared" si="3"/>
        <v>0</v>
      </c>
      <c r="G17" s="68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  <c r="S17" s="71">
        <f t="shared" si="1"/>
        <v>0</v>
      </c>
    </row>
    <row r="18" spans="1:24" ht="30" customHeight="1">
      <c r="A18" s="107"/>
      <c r="B18" s="9" t="s">
        <v>27</v>
      </c>
      <c r="C18" s="10" t="s">
        <v>44</v>
      </c>
      <c r="D18" s="25"/>
      <c r="E18" s="11">
        <f t="shared" si="2"/>
        <v>0</v>
      </c>
      <c r="F18" s="12">
        <f t="shared" si="3"/>
        <v>0</v>
      </c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70"/>
      <c r="S18" s="71">
        <f t="shared" si="1"/>
        <v>0</v>
      </c>
    </row>
    <row r="19" spans="1:24" ht="30" customHeight="1">
      <c r="A19" s="107"/>
      <c r="B19" s="9" t="s">
        <v>28</v>
      </c>
      <c r="C19" s="10" t="s">
        <v>44</v>
      </c>
      <c r="D19" s="25"/>
      <c r="E19" s="11">
        <f t="shared" si="2"/>
        <v>0</v>
      </c>
      <c r="F19" s="12">
        <f t="shared" si="3"/>
        <v>0</v>
      </c>
      <c r="G19" s="68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1">
        <f t="shared" si="1"/>
        <v>0</v>
      </c>
    </row>
    <row r="20" spans="1:24" ht="30" customHeight="1">
      <c r="A20" s="107"/>
      <c r="B20" s="9" t="s">
        <v>29</v>
      </c>
      <c r="C20" s="10" t="s">
        <v>44</v>
      </c>
      <c r="D20" s="25"/>
      <c r="E20" s="11">
        <f t="shared" si="2"/>
        <v>0</v>
      </c>
      <c r="F20" s="12">
        <f t="shared" si="3"/>
        <v>0</v>
      </c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71">
        <f t="shared" si="1"/>
        <v>0</v>
      </c>
    </row>
    <row r="21" spans="1:24" ht="30" customHeight="1">
      <c r="A21" s="107"/>
      <c r="B21" s="9" t="s">
        <v>30</v>
      </c>
      <c r="C21" s="10" t="s">
        <v>44</v>
      </c>
      <c r="D21" s="25"/>
      <c r="E21" s="11">
        <f t="shared" si="2"/>
        <v>0</v>
      </c>
      <c r="F21" s="12">
        <f t="shared" si="3"/>
        <v>0</v>
      </c>
      <c r="G21" s="68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71">
        <f t="shared" si="1"/>
        <v>0</v>
      </c>
    </row>
    <row r="22" spans="1:24" ht="30" customHeight="1">
      <c r="A22" s="107"/>
      <c r="B22" s="9" t="s">
        <v>31</v>
      </c>
      <c r="C22" s="10" t="s">
        <v>44</v>
      </c>
      <c r="D22" s="25"/>
      <c r="E22" s="11">
        <f t="shared" si="2"/>
        <v>0</v>
      </c>
      <c r="F22" s="12">
        <f t="shared" si="3"/>
        <v>0</v>
      </c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1">
        <f t="shared" si="1"/>
        <v>0</v>
      </c>
    </row>
    <row r="23" spans="1:24" ht="30" customHeight="1">
      <c r="A23" s="107"/>
      <c r="B23" s="9" t="s">
        <v>32</v>
      </c>
      <c r="C23" s="10" t="s">
        <v>44</v>
      </c>
      <c r="D23" s="25"/>
      <c r="E23" s="11">
        <f t="shared" si="2"/>
        <v>0</v>
      </c>
      <c r="F23" s="12">
        <f t="shared" si="3"/>
        <v>0</v>
      </c>
      <c r="G23" s="68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0"/>
      <c r="S23" s="71">
        <f t="shared" si="1"/>
        <v>0</v>
      </c>
    </row>
    <row r="24" spans="1:24" ht="30" customHeight="1">
      <c r="A24" s="107"/>
      <c r="B24" s="9" t="s">
        <v>46</v>
      </c>
      <c r="C24" s="10" t="s">
        <v>43</v>
      </c>
      <c r="D24" s="25"/>
      <c r="E24" s="11">
        <f t="shared" si="2"/>
        <v>0</v>
      </c>
      <c r="F24" s="12">
        <f t="shared" si="3"/>
        <v>0</v>
      </c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71">
        <f t="shared" si="1"/>
        <v>0</v>
      </c>
    </row>
    <row r="25" spans="1:24" ht="30" customHeight="1">
      <c r="A25" s="107"/>
      <c r="B25" s="9" t="s">
        <v>47</v>
      </c>
      <c r="C25" s="10" t="s">
        <v>45</v>
      </c>
      <c r="D25" s="25"/>
      <c r="E25" s="11">
        <f t="shared" si="2"/>
        <v>0</v>
      </c>
      <c r="F25" s="12">
        <f t="shared" si="3"/>
        <v>0</v>
      </c>
      <c r="G25" s="68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71">
        <f t="shared" si="1"/>
        <v>0</v>
      </c>
    </row>
    <row r="26" spans="1:24" ht="30" customHeight="1">
      <c r="A26" s="107"/>
      <c r="B26" s="9" t="s">
        <v>33</v>
      </c>
      <c r="C26" s="10" t="s">
        <v>43</v>
      </c>
      <c r="D26" s="25"/>
      <c r="E26" s="11">
        <f t="shared" si="2"/>
        <v>0</v>
      </c>
      <c r="F26" s="12">
        <f t="shared" si="3"/>
        <v>0</v>
      </c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71">
        <f t="shared" si="1"/>
        <v>0</v>
      </c>
    </row>
    <row r="27" spans="1:24" ht="30" customHeight="1">
      <c r="A27" s="107"/>
      <c r="B27" s="9" t="s">
        <v>34</v>
      </c>
      <c r="C27" s="10" t="s">
        <v>45</v>
      </c>
      <c r="D27" s="25"/>
      <c r="E27" s="11">
        <f t="shared" si="2"/>
        <v>0</v>
      </c>
      <c r="F27" s="12">
        <f t="shared" si="3"/>
        <v>0</v>
      </c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  <c r="S27" s="71">
        <f t="shared" si="1"/>
        <v>0</v>
      </c>
    </row>
    <row r="28" spans="1:24" ht="30" customHeight="1">
      <c r="A28" s="107"/>
      <c r="B28" s="9" t="s">
        <v>35</v>
      </c>
      <c r="C28" s="10" t="s">
        <v>43</v>
      </c>
      <c r="D28" s="25"/>
      <c r="E28" s="11">
        <f t="shared" si="2"/>
        <v>0</v>
      </c>
      <c r="F28" s="12">
        <f t="shared" si="3"/>
        <v>0</v>
      </c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71">
        <f t="shared" si="1"/>
        <v>0</v>
      </c>
      <c r="X28" s="30"/>
    </row>
    <row r="29" spans="1:24" ht="30" customHeight="1">
      <c r="A29" s="107"/>
      <c r="B29" s="9" t="s">
        <v>36</v>
      </c>
      <c r="C29" s="10" t="s">
        <v>45</v>
      </c>
      <c r="D29" s="25"/>
      <c r="E29" s="11">
        <f t="shared" si="2"/>
        <v>0</v>
      </c>
      <c r="F29" s="12">
        <f t="shared" si="3"/>
        <v>0</v>
      </c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70"/>
      <c r="S29" s="71">
        <f t="shared" si="1"/>
        <v>0</v>
      </c>
    </row>
    <row r="30" spans="1:24" ht="30" customHeight="1">
      <c r="A30" s="107"/>
      <c r="B30" s="9" t="s">
        <v>37</v>
      </c>
      <c r="C30" s="10" t="s">
        <v>45</v>
      </c>
      <c r="D30" s="25"/>
      <c r="E30" s="11">
        <f t="shared" si="2"/>
        <v>0</v>
      </c>
      <c r="F30" s="12">
        <f t="shared" si="3"/>
        <v>0</v>
      </c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0"/>
      <c r="S30" s="71">
        <f t="shared" si="1"/>
        <v>0</v>
      </c>
    </row>
    <row r="31" spans="1:24" ht="30" customHeight="1" thickBot="1">
      <c r="A31" s="107"/>
      <c r="B31" s="9" t="s">
        <v>38</v>
      </c>
      <c r="C31" s="10" t="s">
        <v>45</v>
      </c>
      <c r="D31" s="26"/>
      <c r="E31" s="11">
        <f t="shared" si="2"/>
        <v>0</v>
      </c>
      <c r="F31" s="12">
        <f t="shared" si="3"/>
        <v>0</v>
      </c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71">
        <f t="shared" si="1"/>
        <v>0</v>
      </c>
    </row>
    <row r="32" spans="1:24" s="39" customFormat="1" ht="30" customHeight="1">
      <c r="A32" s="108" t="s">
        <v>41</v>
      </c>
      <c r="B32" s="109"/>
      <c r="C32" s="36"/>
      <c r="D32" s="37"/>
      <c r="E32" s="38">
        <f>SUM(E8:E31)</f>
        <v>0</v>
      </c>
      <c r="F32" s="38">
        <f>SUM(F8:F31)</f>
        <v>0</v>
      </c>
      <c r="G32" s="75">
        <f>SUM(G8:G31)</f>
        <v>0</v>
      </c>
      <c r="H32" s="76">
        <f t="shared" ref="H32:R32" si="4">SUM(H8:H31)</f>
        <v>0</v>
      </c>
      <c r="I32" s="76">
        <f t="shared" si="4"/>
        <v>0</v>
      </c>
      <c r="J32" s="76">
        <f t="shared" si="4"/>
        <v>0</v>
      </c>
      <c r="K32" s="76">
        <f t="shared" si="4"/>
        <v>0</v>
      </c>
      <c r="L32" s="76">
        <f t="shared" si="4"/>
        <v>0</v>
      </c>
      <c r="M32" s="76">
        <f t="shared" si="4"/>
        <v>0</v>
      </c>
      <c r="N32" s="76">
        <f t="shared" si="4"/>
        <v>0</v>
      </c>
      <c r="O32" s="76">
        <f t="shared" si="4"/>
        <v>0</v>
      </c>
      <c r="P32" s="76">
        <f t="shared" si="4"/>
        <v>0</v>
      </c>
      <c r="Q32" s="76">
        <f t="shared" si="4"/>
        <v>0</v>
      </c>
      <c r="R32" s="77">
        <f t="shared" si="4"/>
        <v>0</v>
      </c>
      <c r="S32" s="65">
        <f>SUM(S8:S31)</f>
        <v>0</v>
      </c>
    </row>
    <row r="33" spans="1:19" ht="30" customHeight="1">
      <c r="A33" s="101" t="s">
        <v>42</v>
      </c>
      <c r="B33" s="102"/>
      <c r="C33" s="41"/>
      <c r="D33" s="42"/>
      <c r="E33" s="42">
        <f>E7+E32</f>
        <v>40</v>
      </c>
      <c r="F33" s="42">
        <f>F7+F32</f>
        <v>1600</v>
      </c>
      <c r="G33" s="78">
        <f>G7+G32</f>
        <v>0</v>
      </c>
      <c r="H33" s="65">
        <f t="shared" ref="H33:R33" si="5">H7+H32</f>
        <v>0</v>
      </c>
      <c r="I33" s="65">
        <f t="shared" si="5"/>
        <v>0</v>
      </c>
      <c r="J33" s="65">
        <f t="shared" si="5"/>
        <v>0</v>
      </c>
      <c r="K33" s="65">
        <f t="shared" si="5"/>
        <v>0</v>
      </c>
      <c r="L33" s="65">
        <f t="shared" si="5"/>
        <v>0</v>
      </c>
      <c r="M33" s="65">
        <f t="shared" si="5"/>
        <v>0</v>
      </c>
      <c r="N33" s="65">
        <f t="shared" si="5"/>
        <v>0</v>
      </c>
      <c r="O33" s="65">
        <f t="shared" si="5"/>
        <v>0</v>
      </c>
      <c r="P33" s="65">
        <f t="shared" si="5"/>
        <v>0</v>
      </c>
      <c r="Q33" s="65">
        <f t="shared" si="5"/>
        <v>0</v>
      </c>
      <c r="R33" s="79">
        <f t="shared" si="5"/>
        <v>0</v>
      </c>
      <c r="S33" s="65">
        <f>S7+S32</f>
        <v>0</v>
      </c>
    </row>
  </sheetData>
  <mergeCells count="6">
    <mergeCell ref="A33:B33"/>
    <mergeCell ref="C4:S4"/>
    <mergeCell ref="A4:B5"/>
    <mergeCell ref="A7:B7"/>
    <mergeCell ref="A8:A31"/>
    <mergeCell ref="A32:B32"/>
  </mergeCells>
  <phoneticPr fontId="5"/>
  <pageMargins left="0.7" right="0.7" top="0.75" bottom="0.75" header="0.3" footer="0.3"/>
  <pageSetup paperSize="9" scale="5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>
      <selection activeCell="E13" sqref="E13"/>
    </sheetView>
  </sheetViews>
  <sheetFormatPr defaultRowHeight="13.5"/>
  <cols>
    <col min="1" max="1" width="8" style="19" customWidth="1"/>
    <col min="2" max="2" width="32.625" style="2" bestFit="1" customWidth="1"/>
    <col min="3" max="3" width="12.25" style="2" customWidth="1"/>
    <col min="4" max="4" width="9.375" style="2" customWidth="1"/>
    <col min="5" max="5" width="12.5" style="2" customWidth="1"/>
    <col min="6" max="6" width="17.125" style="2" customWidth="1"/>
    <col min="7" max="7" width="12.5" style="2" customWidth="1"/>
    <col min="8" max="8" width="9" style="2" customWidth="1"/>
    <col min="9" max="10" width="13.875" style="2" customWidth="1"/>
    <col min="11" max="11" width="11" style="2" customWidth="1"/>
    <col min="12" max="12" width="9.5" style="2" customWidth="1"/>
    <col min="13" max="13" width="11.125" style="2" customWidth="1"/>
    <col min="14" max="16384" width="9" style="2"/>
  </cols>
  <sheetData>
    <row r="1" spans="1:13" ht="17.25">
      <c r="A1" s="56" t="s">
        <v>56</v>
      </c>
      <c r="H1" s="19" t="s">
        <v>59</v>
      </c>
      <c r="I1" s="112" t="s">
        <v>64</v>
      </c>
      <c r="J1" s="112"/>
    </row>
    <row r="3" spans="1:13">
      <c r="A3" s="116" t="s">
        <v>11</v>
      </c>
      <c r="B3" s="116"/>
      <c r="C3" s="113" t="s">
        <v>13</v>
      </c>
      <c r="D3" s="114"/>
      <c r="E3" s="114"/>
      <c r="F3" s="115"/>
      <c r="G3" s="116" t="s">
        <v>14</v>
      </c>
      <c r="H3" s="116"/>
      <c r="I3" s="116"/>
      <c r="J3" s="116"/>
    </row>
    <row r="4" spans="1:13" ht="41.25" thickBot="1">
      <c r="A4" s="116"/>
      <c r="B4" s="116"/>
      <c r="C4" s="21" t="s">
        <v>12</v>
      </c>
      <c r="D4" s="18" t="s">
        <v>51</v>
      </c>
      <c r="E4" s="55" t="s">
        <v>58</v>
      </c>
      <c r="F4" s="55" t="s">
        <v>48</v>
      </c>
      <c r="G4" s="21" t="s">
        <v>12</v>
      </c>
      <c r="H4" s="3" t="s">
        <v>51</v>
      </c>
      <c r="I4" s="55" t="s">
        <v>58</v>
      </c>
      <c r="J4" s="55" t="s">
        <v>48</v>
      </c>
      <c r="K4" s="2" t="s">
        <v>15</v>
      </c>
      <c r="L4" s="2" t="s">
        <v>16</v>
      </c>
      <c r="M4" s="80" t="s">
        <v>57</v>
      </c>
    </row>
    <row r="5" spans="1:13" ht="14.25" thickBot="1">
      <c r="A5" s="20" t="s">
        <v>39</v>
      </c>
      <c r="B5" s="9" t="s">
        <v>39</v>
      </c>
      <c r="C5" s="5" t="s">
        <v>49</v>
      </c>
      <c r="D5" s="87">
        <f>'①設備投資前（月別シート）'!S6</f>
        <v>0</v>
      </c>
      <c r="E5" s="88">
        <f>D5*K5*M5</f>
        <v>0</v>
      </c>
      <c r="F5" s="89">
        <f>L5*D5</f>
        <v>0</v>
      </c>
      <c r="G5" s="5" t="s">
        <v>49</v>
      </c>
      <c r="H5" s="87">
        <f>'②設備投資後（月別シート）'!S6</f>
        <v>0</v>
      </c>
      <c r="I5" s="88">
        <f>H5*K5*M5</f>
        <v>0</v>
      </c>
      <c r="J5" s="89">
        <f>L5*H5</f>
        <v>0</v>
      </c>
      <c r="K5" s="96">
        <v>9.76</v>
      </c>
      <c r="L5" s="96">
        <v>0.45300000000000001</v>
      </c>
      <c r="M5" s="2">
        <v>2.58E-2</v>
      </c>
    </row>
    <row r="6" spans="1:13" ht="14.25" thickBot="1">
      <c r="A6" s="119" t="s">
        <v>40</v>
      </c>
      <c r="B6" s="119"/>
      <c r="C6" s="8"/>
      <c r="D6" s="58"/>
      <c r="E6" s="90">
        <f>SUM(E5)</f>
        <v>0</v>
      </c>
      <c r="F6" s="90">
        <f>SUM(F5)</f>
        <v>0</v>
      </c>
      <c r="G6" s="8"/>
      <c r="H6" s="58"/>
      <c r="I6" s="90">
        <f>SUM(I5)</f>
        <v>0</v>
      </c>
      <c r="J6" s="90">
        <f>SUM(J5)</f>
        <v>0</v>
      </c>
      <c r="K6" s="96"/>
      <c r="L6" s="96"/>
    </row>
    <row r="7" spans="1:13">
      <c r="A7" s="106" t="s">
        <v>62</v>
      </c>
      <c r="B7" s="4" t="s">
        <v>17</v>
      </c>
      <c r="C7" s="10" t="s">
        <v>43</v>
      </c>
      <c r="D7" s="81">
        <f>'①設備投資前（月別シート）'!S8</f>
        <v>0</v>
      </c>
      <c r="E7" s="82">
        <f>ROUNDDOWN(D7*K7*$M$5,2)</f>
        <v>0</v>
      </c>
      <c r="F7" s="83">
        <f>ROUNDDOWN(D7*K7*L7*44/12,2)</f>
        <v>0</v>
      </c>
      <c r="G7" s="10" t="s">
        <v>43</v>
      </c>
      <c r="H7" s="81">
        <f>'②設備投資後（月別シート）'!S8</f>
        <v>0</v>
      </c>
      <c r="I7" s="82">
        <f>ROUNDDOWN(H7*K7*$M$5,2)</f>
        <v>0</v>
      </c>
      <c r="J7" s="83">
        <f>ROUNDDOWN(I7*K7*L7*44/12,2)</f>
        <v>0</v>
      </c>
      <c r="K7" s="96">
        <v>29</v>
      </c>
      <c r="L7" s="96">
        <v>2.4500000000000001E-2</v>
      </c>
    </row>
    <row r="8" spans="1:13">
      <c r="A8" s="107"/>
      <c r="B8" s="9" t="s">
        <v>18</v>
      </c>
      <c r="C8" s="10" t="s">
        <v>43</v>
      </c>
      <c r="D8" s="84">
        <f>'①設備投資前（月別シート）'!S9</f>
        <v>0</v>
      </c>
      <c r="E8" s="82">
        <f t="shared" ref="E8:E30" si="0">ROUNDDOWN(D8*K8*$M$5,2)</f>
        <v>0</v>
      </c>
      <c r="F8" s="83">
        <f t="shared" ref="F8:F30" si="1">ROUNDDOWN(D8*K8*L8*44/12,2)</f>
        <v>0</v>
      </c>
      <c r="G8" s="10" t="s">
        <v>43</v>
      </c>
      <c r="H8" s="84">
        <f>'②設備投資後（月別シート）'!S9</f>
        <v>0</v>
      </c>
      <c r="I8" s="82">
        <f t="shared" ref="I8:I30" si="2">ROUNDDOWN(H8*K8*$M$5,2)</f>
        <v>0</v>
      </c>
      <c r="J8" s="83">
        <f t="shared" ref="J8:J30" si="3">ROUNDDOWN(I8*K8*L8*44/12,2)</f>
        <v>0</v>
      </c>
      <c r="K8" s="96">
        <v>25.7</v>
      </c>
      <c r="L8" s="96">
        <v>2.47E-2</v>
      </c>
    </row>
    <row r="9" spans="1:13">
      <c r="A9" s="107"/>
      <c r="B9" s="9" t="s">
        <v>19</v>
      </c>
      <c r="C9" s="10" t="s">
        <v>43</v>
      </c>
      <c r="D9" s="84">
        <f>'①設備投資前（月別シート）'!S10</f>
        <v>0</v>
      </c>
      <c r="E9" s="82">
        <f t="shared" si="0"/>
        <v>0</v>
      </c>
      <c r="F9" s="83">
        <f t="shared" si="1"/>
        <v>0</v>
      </c>
      <c r="G9" s="10" t="s">
        <v>43</v>
      </c>
      <c r="H9" s="84">
        <f>'②設備投資後（月別シート）'!S10</f>
        <v>0</v>
      </c>
      <c r="I9" s="82">
        <f t="shared" si="2"/>
        <v>0</v>
      </c>
      <c r="J9" s="83">
        <f t="shared" si="3"/>
        <v>0</v>
      </c>
      <c r="K9" s="96">
        <v>26.9</v>
      </c>
      <c r="L9" s="96">
        <v>2.5499999999999998E-2</v>
      </c>
    </row>
    <row r="10" spans="1:13">
      <c r="A10" s="107"/>
      <c r="B10" s="9" t="s">
        <v>20</v>
      </c>
      <c r="C10" s="10" t="s">
        <v>43</v>
      </c>
      <c r="D10" s="84">
        <f>'①設備投資前（月別シート）'!S11</f>
        <v>0</v>
      </c>
      <c r="E10" s="82">
        <f t="shared" si="0"/>
        <v>0</v>
      </c>
      <c r="F10" s="83">
        <f t="shared" si="1"/>
        <v>0</v>
      </c>
      <c r="G10" s="10" t="s">
        <v>43</v>
      </c>
      <c r="H10" s="84">
        <f>'②設備投資後（月別シート）'!S11</f>
        <v>0</v>
      </c>
      <c r="I10" s="82">
        <f t="shared" si="2"/>
        <v>0</v>
      </c>
      <c r="J10" s="83">
        <f t="shared" si="3"/>
        <v>0</v>
      </c>
      <c r="K10" s="96">
        <v>29.4</v>
      </c>
      <c r="L10" s="96">
        <v>2.9399999999999999E-2</v>
      </c>
    </row>
    <row r="11" spans="1:13">
      <c r="A11" s="107"/>
      <c r="B11" s="9" t="s">
        <v>21</v>
      </c>
      <c r="C11" s="10" t="s">
        <v>43</v>
      </c>
      <c r="D11" s="84">
        <f>'①設備投資前（月別シート）'!S12</f>
        <v>0</v>
      </c>
      <c r="E11" s="82">
        <f t="shared" si="0"/>
        <v>0</v>
      </c>
      <c r="F11" s="83">
        <f t="shared" si="1"/>
        <v>0</v>
      </c>
      <c r="G11" s="10" t="s">
        <v>43</v>
      </c>
      <c r="H11" s="84">
        <f>'②設備投資後（月別シート）'!S12</f>
        <v>0</v>
      </c>
      <c r="I11" s="82">
        <f t="shared" si="2"/>
        <v>0</v>
      </c>
      <c r="J11" s="83">
        <f t="shared" si="3"/>
        <v>0</v>
      </c>
      <c r="K11" s="96">
        <v>29.9</v>
      </c>
      <c r="L11" s="96">
        <v>2.5399999999999999E-2</v>
      </c>
    </row>
    <row r="12" spans="1:13">
      <c r="A12" s="107"/>
      <c r="B12" s="9" t="s">
        <v>22</v>
      </c>
      <c r="C12" s="10" t="s">
        <v>43</v>
      </c>
      <c r="D12" s="84">
        <f>'①設備投資前（月別シート）'!S13</f>
        <v>0</v>
      </c>
      <c r="E12" s="82">
        <f t="shared" si="0"/>
        <v>0</v>
      </c>
      <c r="F12" s="83">
        <f t="shared" si="1"/>
        <v>0</v>
      </c>
      <c r="G12" s="10" t="s">
        <v>43</v>
      </c>
      <c r="H12" s="84">
        <f>'②設備投資後（月別シート）'!S13</f>
        <v>0</v>
      </c>
      <c r="I12" s="82">
        <f t="shared" si="2"/>
        <v>0</v>
      </c>
      <c r="J12" s="83">
        <f t="shared" si="3"/>
        <v>0</v>
      </c>
      <c r="K12" s="96">
        <v>37.299999999999997</v>
      </c>
      <c r="L12" s="96">
        <v>2.0899999999999998E-2</v>
      </c>
    </row>
    <row r="13" spans="1:13">
      <c r="A13" s="107"/>
      <c r="B13" s="9" t="s">
        <v>23</v>
      </c>
      <c r="C13" s="10" t="s">
        <v>43</v>
      </c>
      <c r="D13" s="84">
        <f>'①設備投資前（月別シート）'!S14</f>
        <v>0</v>
      </c>
      <c r="E13" s="82">
        <f t="shared" si="0"/>
        <v>0</v>
      </c>
      <c r="F13" s="83">
        <f t="shared" si="1"/>
        <v>0</v>
      </c>
      <c r="G13" s="10" t="s">
        <v>43</v>
      </c>
      <c r="H13" s="84">
        <f>'②設備投資後（月別シート）'!S14</f>
        <v>0</v>
      </c>
      <c r="I13" s="82">
        <f t="shared" si="2"/>
        <v>0</v>
      </c>
      <c r="J13" s="83">
        <f t="shared" si="3"/>
        <v>0</v>
      </c>
      <c r="K13" s="96">
        <v>40.9</v>
      </c>
      <c r="L13" s="96">
        <v>2.0799999999999999E-2</v>
      </c>
    </row>
    <row r="14" spans="1:13">
      <c r="A14" s="107"/>
      <c r="B14" s="9" t="s">
        <v>24</v>
      </c>
      <c r="C14" s="10" t="s">
        <v>44</v>
      </c>
      <c r="D14" s="84">
        <f>'①設備投資前（月別シート）'!S15</f>
        <v>0</v>
      </c>
      <c r="E14" s="82">
        <f t="shared" si="0"/>
        <v>0</v>
      </c>
      <c r="F14" s="83">
        <f t="shared" si="1"/>
        <v>0</v>
      </c>
      <c r="G14" s="10" t="s">
        <v>44</v>
      </c>
      <c r="H14" s="84">
        <f>'②設備投資後（月別シート）'!S15</f>
        <v>0</v>
      </c>
      <c r="I14" s="82">
        <f t="shared" si="2"/>
        <v>0</v>
      </c>
      <c r="J14" s="83">
        <f t="shared" si="3"/>
        <v>0</v>
      </c>
      <c r="K14" s="96">
        <v>35.299999999999997</v>
      </c>
      <c r="L14" s="96">
        <v>1.84E-2</v>
      </c>
    </row>
    <row r="15" spans="1:13">
      <c r="A15" s="107"/>
      <c r="B15" s="9" t="s">
        <v>25</v>
      </c>
      <c r="C15" s="10" t="s">
        <v>44</v>
      </c>
      <c r="D15" s="84">
        <f>'①設備投資前（月別シート）'!S16</f>
        <v>0</v>
      </c>
      <c r="E15" s="82">
        <f t="shared" si="0"/>
        <v>0</v>
      </c>
      <c r="F15" s="83">
        <f t="shared" si="1"/>
        <v>0</v>
      </c>
      <c r="G15" s="10" t="s">
        <v>44</v>
      </c>
      <c r="H15" s="84">
        <f>'②設備投資後（月別シート）'!S16</f>
        <v>0</v>
      </c>
      <c r="I15" s="82">
        <f t="shared" si="2"/>
        <v>0</v>
      </c>
      <c r="J15" s="83">
        <f t="shared" si="3"/>
        <v>0</v>
      </c>
      <c r="K15" s="96">
        <v>38.200000000000003</v>
      </c>
      <c r="L15" s="96">
        <v>1.8700000000000001E-2</v>
      </c>
    </row>
    <row r="16" spans="1:13">
      <c r="A16" s="107"/>
      <c r="B16" s="9" t="s">
        <v>26</v>
      </c>
      <c r="C16" s="10" t="s">
        <v>44</v>
      </c>
      <c r="D16" s="84">
        <f>'①設備投資前（月別シート）'!S17</f>
        <v>0</v>
      </c>
      <c r="E16" s="82">
        <f>ROUNDDOWN(D16*K16*$M$5,2)</f>
        <v>0</v>
      </c>
      <c r="F16" s="83">
        <f t="shared" si="1"/>
        <v>0</v>
      </c>
      <c r="G16" s="10" t="s">
        <v>44</v>
      </c>
      <c r="H16" s="84">
        <f>'②設備投資後（月別シート）'!S17</f>
        <v>0</v>
      </c>
      <c r="I16" s="82">
        <f t="shared" si="2"/>
        <v>0</v>
      </c>
      <c r="J16" s="83">
        <f t="shared" si="3"/>
        <v>0</v>
      </c>
      <c r="K16" s="96">
        <v>34.6</v>
      </c>
      <c r="L16" s="96">
        <v>1.83E-2</v>
      </c>
    </row>
    <row r="17" spans="1:12">
      <c r="A17" s="107"/>
      <c r="B17" s="9" t="s">
        <v>27</v>
      </c>
      <c r="C17" s="10" t="s">
        <v>44</v>
      </c>
      <c r="D17" s="84">
        <f>'①設備投資前（月別シート）'!S18</f>
        <v>0</v>
      </c>
      <c r="E17" s="82">
        <f t="shared" si="0"/>
        <v>0</v>
      </c>
      <c r="F17" s="83">
        <f t="shared" si="1"/>
        <v>0</v>
      </c>
      <c r="G17" s="10" t="s">
        <v>44</v>
      </c>
      <c r="H17" s="84">
        <f>'②設備投資後（月別シート）'!S18</f>
        <v>0</v>
      </c>
      <c r="I17" s="82">
        <f t="shared" si="2"/>
        <v>0</v>
      </c>
      <c r="J17" s="83">
        <f t="shared" si="3"/>
        <v>0</v>
      </c>
      <c r="K17" s="96">
        <v>33.6</v>
      </c>
      <c r="L17" s="96">
        <v>1.8200000000000001E-2</v>
      </c>
    </row>
    <row r="18" spans="1:12">
      <c r="A18" s="107"/>
      <c r="B18" s="9" t="s">
        <v>28</v>
      </c>
      <c r="C18" s="10" t="s">
        <v>44</v>
      </c>
      <c r="D18" s="84">
        <f>'①設備投資前（月別シート）'!S19</f>
        <v>0</v>
      </c>
      <c r="E18" s="82">
        <f t="shared" si="0"/>
        <v>0</v>
      </c>
      <c r="F18" s="83">
        <f t="shared" si="1"/>
        <v>0</v>
      </c>
      <c r="G18" s="10" t="s">
        <v>44</v>
      </c>
      <c r="H18" s="84">
        <f>'②設備投資後（月別シート）'!S19</f>
        <v>0</v>
      </c>
      <c r="I18" s="82">
        <f t="shared" si="2"/>
        <v>0</v>
      </c>
      <c r="J18" s="83">
        <f t="shared" si="3"/>
        <v>0</v>
      </c>
      <c r="K18" s="96">
        <v>36.700000000000003</v>
      </c>
      <c r="L18" s="96">
        <v>1.83E-2</v>
      </c>
    </row>
    <row r="19" spans="1:12">
      <c r="A19" s="107"/>
      <c r="B19" s="9" t="s">
        <v>29</v>
      </c>
      <c r="C19" s="10" t="s">
        <v>44</v>
      </c>
      <c r="D19" s="84">
        <f>'①設備投資前（月別シート）'!S20</f>
        <v>0</v>
      </c>
      <c r="E19" s="82">
        <f t="shared" si="0"/>
        <v>0</v>
      </c>
      <c r="F19" s="83">
        <f t="shared" si="1"/>
        <v>0</v>
      </c>
      <c r="G19" s="10" t="s">
        <v>44</v>
      </c>
      <c r="H19" s="84">
        <f>'②設備投資後（月別シート）'!S20</f>
        <v>0</v>
      </c>
      <c r="I19" s="82">
        <f t="shared" si="2"/>
        <v>0</v>
      </c>
      <c r="J19" s="83">
        <f t="shared" si="3"/>
        <v>0</v>
      </c>
      <c r="K19" s="96">
        <v>36.700000000000003</v>
      </c>
      <c r="L19" s="96">
        <v>1.8499999999999999E-2</v>
      </c>
    </row>
    <row r="20" spans="1:12">
      <c r="A20" s="107"/>
      <c r="B20" s="9" t="s">
        <v>30</v>
      </c>
      <c r="C20" s="10" t="s">
        <v>44</v>
      </c>
      <c r="D20" s="84">
        <f>'①設備投資前（月別シート）'!S21</f>
        <v>0</v>
      </c>
      <c r="E20" s="82">
        <f t="shared" si="0"/>
        <v>0</v>
      </c>
      <c r="F20" s="83">
        <f t="shared" si="1"/>
        <v>0</v>
      </c>
      <c r="G20" s="10" t="s">
        <v>44</v>
      </c>
      <c r="H20" s="84">
        <f>'②設備投資後（月別シート）'!S21</f>
        <v>0</v>
      </c>
      <c r="I20" s="82">
        <f t="shared" si="2"/>
        <v>0</v>
      </c>
      <c r="J20" s="83">
        <f t="shared" si="3"/>
        <v>0</v>
      </c>
      <c r="K20" s="96">
        <v>37.700000000000003</v>
      </c>
      <c r="L20" s="96">
        <v>1.8700000000000001E-2</v>
      </c>
    </row>
    <row r="21" spans="1:12">
      <c r="A21" s="107"/>
      <c r="B21" s="9" t="s">
        <v>31</v>
      </c>
      <c r="C21" s="10" t="s">
        <v>44</v>
      </c>
      <c r="D21" s="84">
        <f>'①設備投資前（月別シート）'!S22</f>
        <v>0</v>
      </c>
      <c r="E21" s="82">
        <f t="shared" si="0"/>
        <v>0</v>
      </c>
      <c r="F21" s="83">
        <f t="shared" si="1"/>
        <v>0</v>
      </c>
      <c r="G21" s="10" t="s">
        <v>44</v>
      </c>
      <c r="H21" s="84">
        <f>'②設備投資後（月別シート）'!S22</f>
        <v>0</v>
      </c>
      <c r="I21" s="82">
        <f t="shared" si="2"/>
        <v>0</v>
      </c>
      <c r="J21" s="83">
        <f t="shared" si="3"/>
        <v>0</v>
      </c>
      <c r="K21" s="96">
        <v>39.1</v>
      </c>
      <c r="L21" s="96">
        <v>1.89E-2</v>
      </c>
    </row>
    <row r="22" spans="1:12">
      <c r="A22" s="107"/>
      <c r="B22" s="9" t="s">
        <v>32</v>
      </c>
      <c r="C22" s="10" t="s">
        <v>44</v>
      </c>
      <c r="D22" s="84">
        <f>'①設備投資前（月別シート）'!S23</f>
        <v>0</v>
      </c>
      <c r="E22" s="82">
        <f t="shared" si="0"/>
        <v>0</v>
      </c>
      <c r="F22" s="83">
        <f t="shared" si="1"/>
        <v>0</v>
      </c>
      <c r="G22" s="10" t="s">
        <v>44</v>
      </c>
      <c r="H22" s="84">
        <f>'②設備投資後（月別シート）'!S23</f>
        <v>0</v>
      </c>
      <c r="I22" s="82">
        <f t="shared" si="2"/>
        <v>0</v>
      </c>
      <c r="J22" s="83">
        <f t="shared" si="3"/>
        <v>0</v>
      </c>
      <c r="K22" s="96">
        <v>41.9</v>
      </c>
      <c r="L22" s="96">
        <v>1.95E-2</v>
      </c>
    </row>
    <row r="23" spans="1:12">
      <c r="A23" s="107"/>
      <c r="B23" s="9" t="s">
        <v>46</v>
      </c>
      <c r="C23" s="10" t="s">
        <v>43</v>
      </c>
      <c r="D23" s="84">
        <f>'①設備投資前（月別シート）'!S24</f>
        <v>0</v>
      </c>
      <c r="E23" s="82">
        <f t="shared" si="0"/>
        <v>0</v>
      </c>
      <c r="F23" s="83">
        <f t="shared" si="1"/>
        <v>0</v>
      </c>
      <c r="G23" s="10" t="s">
        <v>43</v>
      </c>
      <c r="H23" s="84">
        <f>'②設備投資後（月別シート）'!S24</f>
        <v>0</v>
      </c>
      <c r="I23" s="82">
        <f t="shared" si="2"/>
        <v>0</v>
      </c>
      <c r="J23" s="83">
        <f t="shared" si="3"/>
        <v>0</v>
      </c>
      <c r="K23" s="96">
        <v>50.8</v>
      </c>
      <c r="L23" s="96">
        <v>1.61E-2</v>
      </c>
    </row>
    <row r="24" spans="1:12">
      <c r="A24" s="107"/>
      <c r="B24" s="9" t="s">
        <v>47</v>
      </c>
      <c r="C24" s="10" t="s">
        <v>45</v>
      </c>
      <c r="D24" s="84">
        <f>'①設備投資前（月別シート）'!S25</f>
        <v>0</v>
      </c>
      <c r="E24" s="82">
        <f t="shared" si="0"/>
        <v>0</v>
      </c>
      <c r="F24" s="83">
        <f t="shared" si="1"/>
        <v>0</v>
      </c>
      <c r="G24" s="10" t="s">
        <v>45</v>
      </c>
      <c r="H24" s="84">
        <f>'②設備投資後（月別シート）'!S25</f>
        <v>0</v>
      </c>
      <c r="I24" s="82">
        <f t="shared" si="2"/>
        <v>0</v>
      </c>
      <c r="J24" s="83">
        <f t="shared" si="3"/>
        <v>0</v>
      </c>
      <c r="K24" s="96">
        <v>44.9</v>
      </c>
      <c r="L24" s="96">
        <v>1.4200000000000001E-2</v>
      </c>
    </row>
    <row r="25" spans="1:12">
      <c r="A25" s="107"/>
      <c r="B25" s="9" t="s">
        <v>33</v>
      </c>
      <c r="C25" s="10" t="s">
        <v>43</v>
      </c>
      <c r="D25" s="84">
        <f>'①設備投資前（月別シート）'!S26</f>
        <v>0</v>
      </c>
      <c r="E25" s="82">
        <f t="shared" si="0"/>
        <v>0</v>
      </c>
      <c r="F25" s="83">
        <f t="shared" si="1"/>
        <v>0</v>
      </c>
      <c r="G25" s="10" t="s">
        <v>43</v>
      </c>
      <c r="H25" s="84">
        <f>'②設備投資後（月別シート）'!S26</f>
        <v>0</v>
      </c>
      <c r="I25" s="82">
        <f t="shared" si="2"/>
        <v>0</v>
      </c>
      <c r="J25" s="83">
        <f t="shared" si="3"/>
        <v>0</v>
      </c>
      <c r="K25" s="96">
        <v>54.6</v>
      </c>
      <c r="L25" s="96">
        <v>1.35E-2</v>
      </c>
    </row>
    <row r="26" spans="1:12">
      <c r="A26" s="107"/>
      <c r="B26" s="9" t="s">
        <v>34</v>
      </c>
      <c r="C26" s="10" t="s">
        <v>45</v>
      </c>
      <c r="D26" s="84">
        <f>'①設備投資前（月別シート）'!S27</f>
        <v>0</v>
      </c>
      <c r="E26" s="82">
        <f t="shared" si="0"/>
        <v>0</v>
      </c>
      <c r="F26" s="83">
        <f t="shared" si="1"/>
        <v>0</v>
      </c>
      <c r="G26" s="10" t="s">
        <v>45</v>
      </c>
      <c r="H26" s="84">
        <f>'②設備投資後（月別シート）'!S27</f>
        <v>0</v>
      </c>
      <c r="I26" s="82">
        <f t="shared" si="2"/>
        <v>0</v>
      </c>
      <c r="J26" s="83">
        <f t="shared" si="3"/>
        <v>0</v>
      </c>
      <c r="K26" s="96">
        <v>43.5</v>
      </c>
      <c r="L26" s="96">
        <v>1.3899999999999999E-2</v>
      </c>
    </row>
    <row r="27" spans="1:12">
      <c r="A27" s="107"/>
      <c r="B27" s="9" t="s">
        <v>35</v>
      </c>
      <c r="C27" s="10" t="s">
        <v>43</v>
      </c>
      <c r="D27" s="84">
        <f>'①設備投資前（月別シート）'!S28</f>
        <v>0</v>
      </c>
      <c r="E27" s="82">
        <f t="shared" si="0"/>
        <v>0</v>
      </c>
      <c r="F27" s="83">
        <f t="shared" si="1"/>
        <v>0</v>
      </c>
      <c r="G27" s="10" t="s">
        <v>43</v>
      </c>
      <c r="H27" s="84">
        <f>'②設備投資後（月別シート）'!S28</f>
        <v>0</v>
      </c>
      <c r="I27" s="82">
        <f t="shared" si="2"/>
        <v>0</v>
      </c>
      <c r="J27" s="83">
        <f t="shared" si="3"/>
        <v>0</v>
      </c>
      <c r="K27" s="96">
        <v>21.1</v>
      </c>
      <c r="L27" s="96">
        <v>1.0999999999999999E-2</v>
      </c>
    </row>
    <row r="28" spans="1:12">
      <c r="A28" s="107"/>
      <c r="B28" s="9" t="s">
        <v>36</v>
      </c>
      <c r="C28" s="10" t="s">
        <v>45</v>
      </c>
      <c r="D28" s="84">
        <f>'①設備投資前（月別シート）'!S29</f>
        <v>0</v>
      </c>
      <c r="E28" s="82">
        <f t="shared" si="0"/>
        <v>0</v>
      </c>
      <c r="F28" s="83">
        <f t="shared" si="1"/>
        <v>0</v>
      </c>
      <c r="G28" s="10" t="s">
        <v>45</v>
      </c>
      <c r="H28" s="84">
        <f>'②設備投資後（月別シート）'!S29</f>
        <v>0</v>
      </c>
      <c r="I28" s="82">
        <f t="shared" si="2"/>
        <v>0</v>
      </c>
      <c r="J28" s="83">
        <f t="shared" si="3"/>
        <v>0</v>
      </c>
      <c r="K28" s="96">
        <v>3.41</v>
      </c>
      <c r="L28" s="96">
        <v>2.63E-2</v>
      </c>
    </row>
    <row r="29" spans="1:12">
      <c r="A29" s="107"/>
      <c r="B29" s="9" t="s">
        <v>37</v>
      </c>
      <c r="C29" s="10" t="s">
        <v>45</v>
      </c>
      <c r="D29" s="84">
        <f>'①設備投資前（月別シート）'!S30</f>
        <v>0</v>
      </c>
      <c r="E29" s="82">
        <f t="shared" si="0"/>
        <v>0</v>
      </c>
      <c r="F29" s="83">
        <f t="shared" si="1"/>
        <v>0</v>
      </c>
      <c r="G29" s="10" t="s">
        <v>45</v>
      </c>
      <c r="H29" s="84">
        <f>'②設備投資後（月別シート）'!S30</f>
        <v>0</v>
      </c>
      <c r="I29" s="82">
        <f t="shared" si="2"/>
        <v>0</v>
      </c>
      <c r="J29" s="83">
        <f t="shared" si="3"/>
        <v>0</v>
      </c>
      <c r="K29" s="96">
        <v>8.41</v>
      </c>
      <c r="L29" s="96">
        <v>3.8399999999999997E-2</v>
      </c>
    </row>
    <row r="30" spans="1:12" ht="14.25" thickBot="1">
      <c r="A30" s="107"/>
      <c r="B30" s="9" t="s">
        <v>38</v>
      </c>
      <c r="C30" s="10" t="s">
        <v>45</v>
      </c>
      <c r="D30" s="85">
        <f>'①設備投資前（月別シート）'!S31</f>
        <v>0</v>
      </c>
      <c r="E30" s="82">
        <f t="shared" si="0"/>
        <v>0</v>
      </c>
      <c r="F30" s="83">
        <f t="shared" si="1"/>
        <v>0</v>
      </c>
      <c r="G30" s="10" t="s">
        <v>45</v>
      </c>
      <c r="H30" s="85">
        <f>'②設備投資後（月別シート）'!S31</f>
        <v>0</v>
      </c>
      <c r="I30" s="82">
        <f t="shared" si="2"/>
        <v>0</v>
      </c>
      <c r="J30" s="83">
        <f t="shared" si="3"/>
        <v>0</v>
      </c>
      <c r="K30" s="96">
        <v>44.8</v>
      </c>
      <c r="L30" s="96">
        <v>1.3599999999999999E-2</v>
      </c>
    </row>
    <row r="31" spans="1:12">
      <c r="A31" s="120" t="s">
        <v>41</v>
      </c>
      <c r="B31" s="121"/>
      <c r="C31" s="13"/>
      <c r="D31" s="86"/>
      <c r="E31" s="91">
        <f>SUM(E7:E30)</f>
        <v>0</v>
      </c>
      <c r="F31" s="91">
        <f>SUM(F7:F30)</f>
        <v>0</v>
      </c>
      <c r="G31" s="92"/>
      <c r="H31" s="93"/>
      <c r="I31" s="91">
        <f>SUM(I7:I30)</f>
        <v>0</v>
      </c>
      <c r="J31" s="91">
        <f>SUM(J7:J30)</f>
        <v>0</v>
      </c>
    </row>
    <row r="32" spans="1:12">
      <c r="A32" s="117" t="s">
        <v>42</v>
      </c>
      <c r="B32" s="118"/>
      <c r="C32" s="14"/>
      <c r="D32" s="59"/>
      <c r="E32" s="59">
        <f>ROUNDDOWN(E6+E31,0)</f>
        <v>0</v>
      </c>
      <c r="F32" s="59">
        <f>ROUNDDOWN(F6+F31,0)</f>
        <v>0</v>
      </c>
      <c r="G32" s="94"/>
      <c r="H32" s="59"/>
      <c r="I32" s="95">
        <f t="shared" ref="I32:J32" si="4">ROUNDDOWN(I6+I31,0)</f>
        <v>0</v>
      </c>
      <c r="J32" s="95">
        <f t="shared" si="4"/>
        <v>0</v>
      </c>
    </row>
    <row r="33" spans="2:5">
      <c r="B33" s="2" t="s">
        <v>52</v>
      </c>
    </row>
    <row r="34" spans="2:5">
      <c r="B34" s="2" t="s">
        <v>53</v>
      </c>
    </row>
    <row r="35" spans="2:5" ht="14.25" thickBot="1"/>
    <row r="36" spans="2:5" ht="14.25" thickBot="1">
      <c r="B36" s="27" t="s">
        <v>60</v>
      </c>
      <c r="C36" s="15"/>
      <c r="D36" s="40" t="e">
        <f>ROUNDDOWN((E32-I32)/E32,4)</f>
        <v>#DIV/0!</v>
      </c>
    </row>
    <row r="37" spans="2:5" ht="14.25" thickBot="1">
      <c r="B37" s="27"/>
      <c r="C37" s="15"/>
      <c r="D37" s="31"/>
      <c r="E37" s="2" t="s">
        <v>63</v>
      </c>
    </row>
    <row r="38" spans="2:5" ht="14.25" thickBot="1">
      <c r="B38" s="22" t="s">
        <v>61</v>
      </c>
      <c r="C38" s="17"/>
      <c r="D38" s="40" t="e">
        <f>ROUNDDOWN((F32-J32)/F32,4)</f>
        <v>#DIV/0!</v>
      </c>
    </row>
    <row r="40" spans="2:5">
      <c r="B40" s="16" t="s">
        <v>66</v>
      </c>
      <c r="C40" s="16"/>
    </row>
    <row r="41" spans="2:5">
      <c r="B41" s="2" t="s">
        <v>67</v>
      </c>
    </row>
  </sheetData>
  <mergeCells count="8">
    <mergeCell ref="I1:J1"/>
    <mergeCell ref="C3:F3"/>
    <mergeCell ref="G3:J3"/>
    <mergeCell ref="A32:B32"/>
    <mergeCell ref="A7:A30"/>
    <mergeCell ref="A3:B4"/>
    <mergeCell ref="A6:B6"/>
    <mergeCell ref="A31:B31"/>
  </mergeCells>
  <phoneticPr fontId="5"/>
  <pageMargins left="0.70866141732283472" right="0.70866141732283472" top="0.74803149606299213" bottom="0.39370078740157483" header="0.31496062992125984" footer="0"/>
  <pageSetup paperSize="9" scale="94" fitToHeight="0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①設備投資前（月別シート）</vt:lpstr>
      <vt:lpstr>②設備投資後（月別シート）</vt:lpstr>
      <vt:lpstr>③計算シート(企業名)</vt:lpstr>
      <vt:lpstr>'①設備投資前（月別シート）'!Print_Area</vt:lpstr>
      <vt:lpstr>'②設備投資後（月別シート）'!Print_Area</vt:lpstr>
      <vt:lpstr>'③計算シート(企業名)'!Print_Area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2022-03-25T03:02:02Z</cp:lastPrinted>
  <dcterms:modified xsi:type="dcterms:W3CDTF">2023-03-29T09:41:14Z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METI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